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an\Downloads\"/>
    </mc:Choice>
  </mc:AlternateContent>
  <bookViews>
    <workbookView xWindow="0" yWindow="0" windowWidth="16380" windowHeight="106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1" l="1"/>
  <c r="E59" i="1"/>
  <c r="E54" i="1"/>
  <c r="E53" i="1"/>
  <c r="E52" i="1"/>
  <c r="E50" i="1"/>
  <c r="E48" i="1"/>
  <c r="E45" i="1"/>
  <c r="E44" i="1"/>
  <c r="E43" i="1"/>
  <c r="E42" i="1"/>
  <c r="E41" i="1"/>
  <c r="E38" i="1"/>
  <c r="E37" i="1"/>
  <c r="E36" i="1"/>
  <c r="E35" i="1"/>
  <c r="E32" i="1"/>
  <c r="E31" i="1"/>
  <c r="E30" i="1"/>
  <c r="E29" i="1"/>
  <c r="E28" i="1"/>
  <c r="E27" i="1"/>
  <c r="E23" i="1"/>
  <c r="E22" i="1"/>
  <c r="E21" i="1"/>
  <c r="C12" i="1"/>
  <c r="E10" i="1"/>
  <c r="E9" i="1"/>
  <c r="E11" i="1" s="1"/>
  <c r="E25" i="1" l="1"/>
  <c r="E61" i="1"/>
  <c r="E15" i="1" s="1"/>
  <c r="E33" i="1"/>
  <c r="E39" i="1"/>
  <c r="E46" i="1"/>
  <c r="E24" i="1"/>
  <c r="E55" i="1"/>
  <c r="E56" i="1" l="1"/>
  <c r="E14" i="1" s="1"/>
  <c r="E16" i="1" s="1"/>
  <c r="E62" i="1" l="1"/>
</calcChain>
</file>

<file path=xl/sharedStrings.xml><?xml version="1.0" encoding="utf-8"?>
<sst xmlns="http://schemas.openxmlformats.org/spreadsheetml/2006/main" count="124" uniqueCount="93">
  <si>
    <t>ПРОЕКТ</t>
  </si>
  <si>
    <t>ПРИХОДНО-РАСХОДНАЯ СМЕТА СНТ "ЛУЧ" НА 2027 ГОД</t>
  </si>
  <si>
    <t>№  п/п</t>
  </si>
  <si>
    <t>Наименование</t>
  </si>
  <si>
    <t>Сумма взноса (платы) с одного участка (руб.)</t>
  </si>
  <si>
    <t>Кол-во всех участков в СНТ</t>
  </si>
  <si>
    <t>Итого  (руб.)</t>
  </si>
  <si>
    <t>Приходная часть</t>
  </si>
  <si>
    <t>1.1.</t>
  </si>
  <si>
    <t>Планируемые поступления от оказания услуг</t>
  </si>
  <si>
    <t>1.2.</t>
  </si>
  <si>
    <t>Погашение задолженностей за предыдущие годы</t>
  </si>
  <si>
    <t>резерв</t>
  </si>
  <si>
    <t>1.3.</t>
  </si>
  <si>
    <t xml:space="preserve">Членский взнос </t>
  </si>
  <si>
    <t>1.4.</t>
  </si>
  <si>
    <t>Целевой взнос</t>
  </si>
  <si>
    <t>Всего:</t>
  </si>
  <si>
    <t xml:space="preserve"> </t>
  </si>
  <si>
    <t>Расходная часть</t>
  </si>
  <si>
    <t>Планируемые расходы за счёт членских взносов</t>
  </si>
  <si>
    <t>Планируемые расходы за счёт целевых взносов</t>
  </si>
  <si>
    <t xml:space="preserve">Планируемые расходы </t>
  </si>
  <si>
    <t>ЗА СЧЁТ ЧЛЕНСКИХ ВЗНОСОВ</t>
  </si>
  <si>
    <t>Цена (руб.)</t>
  </si>
  <si>
    <t>Периодичность        (кол-во)</t>
  </si>
  <si>
    <t>Сумма                  (руб.)</t>
  </si>
  <si>
    <t>1.</t>
  </si>
  <si>
    <t>Расходы на оплату труда сотрудников включая налоги</t>
  </si>
  <si>
    <t>Председатель Товарищества</t>
  </si>
  <si>
    <t>Заместитель председателя Товарищества</t>
  </si>
  <si>
    <t>Дворник</t>
  </si>
  <si>
    <t>Страховые и иные взносы с заработной платы сотрудников (30,2%)</t>
  </si>
  <si>
    <t>Итого:</t>
  </si>
  <si>
    <t>2.</t>
  </si>
  <si>
    <t>Расходы на содержание территории</t>
  </si>
  <si>
    <t>2.1.</t>
  </si>
  <si>
    <t>Очистка дорог от снега в зимний сезон</t>
  </si>
  <si>
    <t>2.2.</t>
  </si>
  <si>
    <t>Обрезка и утилизация растительности на землях общего пользования</t>
  </si>
  <si>
    <t>на год</t>
  </si>
  <si>
    <t>2.3.</t>
  </si>
  <si>
    <t>Разборка, погрузка крупногабаритных отходов</t>
  </si>
  <si>
    <t>2.4.</t>
  </si>
  <si>
    <t>Вывоз мусора, расчет прогнозным методом</t>
  </si>
  <si>
    <t>2.5.</t>
  </si>
  <si>
    <t>Ремонт аварийных участков проезжей части на линиях</t>
  </si>
  <si>
    <t>2.6.</t>
  </si>
  <si>
    <t>Очистка дренажных канав</t>
  </si>
  <si>
    <t>3.</t>
  </si>
  <si>
    <t xml:space="preserve">Банковские, бухгалтерские и электронные услуги </t>
  </si>
  <si>
    <t>3.1.</t>
  </si>
  <si>
    <t>Услуги банка (обслуживание расчетного счета)</t>
  </si>
  <si>
    <t>3.2.</t>
  </si>
  <si>
    <t xml:space="preserve">Электронная бухгалтерская отчетность СБИС </t>
  </si>
  <si>
    <t>3.3.</t>
  </si>
  <si>
    <t xml:space="preserve">Услуги по бухгалтерскому обслуживанию </t>
  </si>
  <si>
    <t>3.4.</t>
  </si>
  <si>
    <t>Обслуживание и поддержка сайта на хостинге</t>
  </si>
  <si>
    <t>4.</t>
  </si>
  <si>
    <t>Общехозяйственные расходы</t>
  </si>
  <si>
    <t>4.1.</t>
  </si>
  <si>
    <t xml:space="preserve">Оплата телефона председателя товарищества </t>
  </si>
  <si>
    <t>4.2.</t>
  </si>
  <si>
    <t xml:space="preserve">Канцелярские товары (в т.ч. заправка картриджей) </t>
  </si>
  <si>
    <t>4.3.</t>
  </si>
  <si>
    <t>Почтовые услуги</t>
  </si>
  <si>
    <t>4.4.</t>
  </si>
  <si>
    <t>Хозяйственные расходы</t>
  </si>
  <si>
    <t>4.5.</t>
  </si>
  <si>
    <t>Аварийно-восстановительные работы, в т.ч. на линиях освещения</t>
  </si>
  <si>
    <t>5.</t>
  </si>
  <si>
    <t xml:space="preserve">Земельный налог на земли общего пользования </t>
  </si>
  <si>
    <t>5.1.</t>
  </si>
  <si>
    <t>Земельный налог на земли общего пользования (рассчитывается ежегодно, согласно справки о кадастровой стоимости общественных земель и коэффициэнта налога)</t>
  </si>
  <si>
    <t>6.</t>
  </si>
  <si>
    <t xml:space="preserve">Юридические услуги </t>
  </si>
  <si>
    <t>6.1.</t>
  </si>
  <si>
    <t>Юридические услуги и госпошлины</t>
  </si>
  <si>
    <t>7.</t>
  </si>
  <si>
    <t>Электросетевое хозяйство</t>
  </si>
  <si>
    <t>7.1.</t>
  </si>
  <si>
    <t>Оплата внутреннего потребления на территории СНТ (уличное освещение, видеонаблюдение, шлагбаумы, правление, сторожка)</t>
  </si>
  <si>
    <t>7.2.</t>
  </si>
  <si>
    <t>Приобретение уличных светильников, ламп и комплектующих</t>
  </si>
  <si>
    <t>7.3.</t>
  </si>
  <si>
    <t>ЗА СЧЁТ ЦЕЛЕВЫХ ВЗНОСОВ</t>
  </si>
  <si>
    <t>Создание и приобретение имущества общего пользования</t>
  </si>
  <si>
    <t>Приобретение монитора для подключения к серверу видеонаблюдения диагональ 55 дюймов</t>
  </si>
  <si>
    <t>Прирбретение системы видеонаблюдения на главный въезд в СНТ</t>
  </si>
  <si>
    <t>Правление СНТ "Луч"</t>
  </si>
  <si>
    <t>Приобретение электрооборудования и расходных материалов для освещения и нужл СНТ</t>
  </si>
  <si>
    <t xml:space="preserve">Итого членский и целевой взносы на 2027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</si>
</sst>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#,##0.00_ ;\-#,##0.00\ "/>
    <numFmt numFmtId="166" formatCode="#,##0_р_."/>
    <numFmt numFmtId="167" formatCode="#,##0.00_р_.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4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Arial Cyr"/>
      <charset val="204"/>
    </font>
    <font>
      <b/>
      <sz val="14"/>
      <color indexed="8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6">
    <xf numFmtId="0" fontId="0" fillId="0" borderId="0" xfId="0"/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/>
    <xf numFmtId="165" fontId="3" fillId="0" borderId="0" xfId="0" applyNumberFormat="1" applyFont="1" applyFill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1" fillId="0" borderId="11" xfId="0" applyFont="1" applyBorder="1"/>
    <xf numFmtId="44" fontId="0" fillId="0" borderId="11" xfId="0" applyNumberFormat="1" applyFont="1" applyBorder="1" applyAlignment="1">
      <alignment vertical="center"/>
    </xf>
    <xf numFmtId="44" fontId="12" fillId="0" borderId="11" xfId="0" applyNumberFormat="1" applyFont="1" applyBorder="1" applyAlignment="1">
      <alignment vertical="center"/>
    </xf>
    <xf numFmtId="39" fontId="10" fillId="0" borderId="12" xfId="1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3" fillId="0" borderId="12" xfId="0" applyFont="1" applyBorder="1"/>
    <xf numFmtId="165" fontId="0" fillId="0" borderId="12" xfId="0" applyNumberFormat="1" applyFont="1" applyFill="1" applyBorder="1" applyAlignment="1">
      <alignment vertical="center"/>
    </xf>
    <xf numFmtId="1" fontId="10" fillId="2" borderId="12" xfId="0" applyNumberFormat="1" applyFont="1" applyFill="1" applyBorder="1" applyAlignment="1">
      <alignment horizontal="center" vertical="center"/>
    </xf>
    <xf numFmtId="39" fontId="10" fillId="0" borderId="12" xfId="1" applyNumberFormat="1" applyFont="1" applyBorder="1" applyAlignment="1">
      <alignment horizontal="right" vertical="center"/>
    </xf>
    <xf numFmtId="0" fontId="13" fillId="0" borderId="11" xfId="0" applyFont="1" applyBorder="1"/>
    <xf numFmtId="165" fontId="0" fillId="0" borderId="11" xfId="0" applyNumberFormat="1" applyFont="1" applyFill="1" applyBorder="1" applyAlignment="1">
      <alignment vertical="center"/>
    </xf>
    <xf numFmtId="39" fontId="12" fillId="0" borderId="11" xfId="1" applyNumberFormat="1" applyFont="1" applyBorder="1" applyAlignment="1">
      <alignment horizontal="right" vertical="center"/>
    </xf>
    <xf numFmtId="0" fontId="14" fillId="0" borderId="11" xfId="0" applyFont="1" applyBorder="1" applyAlignment="1">
      <alignment horizontal="right"/>
    </xf>
    <xf numFmtId="165" fontId="3" fillId="0" borderId="11" xfId="0" applyNumberFormat="1" applyFont="1" applyFill="1" applyBorder="1" applyAlignment="1">
      <alignment vertical="center"/>
    </xf>
    <xf numFmtId="39" fontId="6" fillId="0" borderId="11" xfId="1" applyNumberFormat="1" applyFont="1" applyFill="1" applyBorder="1" applyAlignment="1">
      <alignment horizontal="right" vertical="center"/>
    </xf>
    <xf numFmtId="165" fontId="0" fillId="0" borderId="0" xfId="0" applyNumberFormat="1"/>
    <xf numFmtId="0" fontId="15" fillId="0" borderId="13" xfId="0" applyFont="1" applyFill="1" applyBorder="1"/>
    <xf numFmtId="165" fontId="16" fillId="0" borderId="13" xfId="0" applyNumberFormat="1" applyFont="1" applyFill="1" applyBorder="1" applyAlignment="1">
      <alignment vertical="center"/>
    </xf>
    <xf numFmtId="165" fontId="17" fillId="0" borderId="13" xfId="0" applyNumberFormat="1" applyFont="1" applyFill="1" applyBorder="1" applyAlignment="1">
      <alignment vertical="center"/>
    </xf>
    <xf numFmtId="1" fontId="9" fillId="2" borderId="13" xfId="0" applyNumberFormat="1" applyFont="1" applyFill="1" applyBorder="1" applyAlignment="1">
      <alignment horizontal="center" vertical="center"/>
    </xf>
    <xf numFmtId="39" fontId="7" fillId="0" borderId="13" xfId="1" applyNumberFormat="1" applyFont="1" applyFill="1" applyBorder="1" applyAlignment="1">
      <alignment horizontal="right" vertical="center"/>
    </xf>
    <xf numFmtId="0" fontId="18" fillId="0" borderId="0" xfId="0" applyFont="1"/>
    <xf numFmtId="0" fontId="10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166" fontId="11" fillId="0" borderId="12" xfId="1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39" fontId="8" fillId="0" borderId="12" xfId="1" applyNumberFormat="1" applyFont="1" applyBorder="1" applyAlignment="1">
      <alignment horizontal="righ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vertical="center"/>
    </xf>
    <xf numFmtId="4" fontId="10" fillId="2" borderId="21" xfId="0" applyNumberFormat="1" applyFont="1" applyFill="1" applyBorder="1" applyAlignment="1">
      <alignment horizontal="right" vertical="center"/>
    </xf>
    <xf numFmtId="1" fontId="10" fillId="2" borderId="22" xfId="0" applyNumberFormat="1" applyFont="1" applyFill="1" applyBorder="1" applyAlignment="1">
      <alignment horizontal="center"/>
    </xf>
    <xf numFmtId="39" fontId="10" fillId="2" borderId="21" xfId="1" applyNumberFormat="1" applyFont="1" applyFill="1" applyBorder="1" applyAlignment="1">
      <alignment horizontal="right" vertical="center"/>
    </xf>
    <xf numFmtId="49" fontId="10" fillId="2" borderId="23" xfId="0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vertical="center"/>
    </xf>
    <xf numFmtId="4" fontId="10" fillId="2" borderId="11" xfId="0" applyNumberFormat="1" applyFont="1" applyFill="1" applyBorder="1" applyAlignment="1">
      <alignment horizontal="right" vertical="center"/>
    </xf>
    <xf numFmtId="1" fontId="10" fillId="2" borderId="24" xfId="0" applyNumberFormat="1" applyFont="1" applyFill="1" applyBorder="1" applyAlignment="1">
      <alignment horizontal="center"/>
    </xf>
    <xf numFmtId="39" fontId="10" fillId="2" borderId="12" xfId="1" applyNumberFormat="1" applyFont="1" applyFill="1" applyBorder="1" applyAlignment="1">
      <alignment horizontal="right" vertical="center"/>
    </xf>
    <xf numFmtId="49" fontId="10" fillId="2" borderId="25" xfId="0" applyNumberFormat="1" applyFont="1" applyFill="1" applyBorder="1" applyAlignment="1">
      <alignment horizontal="center"/>
    </xf>
    <xf numFmtId="49" fontId="12" fillId="2" borderId="26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vertical="center" wrapText="1"/>
    </xf>
    <xf numFmtId="4" fontId="10" fillId="2" borderId="13" xfId="0" applyNumberFormat="1" applyFont="1" applyFill="1" applyBorder="1" applyAlignment="1">
      <alignment horizontal="right" vertical="center"/>
    </xf>
    <xf numFmtId="1" fontId="12" fillId="2" borderId="27" xfId="0" applyNumberFormat="1" applyFont="1" applyFill="1" applyBorder="1" applyAlignment="1">
      <alignment horizontal="center"/>
    </xf>
    <xf numFmtId="39" fontId="10" fillId="2" borderId="4" xfId="1" applyNumberFormat="1" applyFont="1" applyFill="1" applyBorder="1" applyAlignment="1">
      <alignment horizontal="right" vertical="center"/>
    </xf>
    <xf numFmtId="49" fontId="12" fillId="2" borderId="5" xfId="0" applyNumberFormat="1" applyFont="1" applyFill="1" applyBorder="1" applyAlignment="1">
      <alignment horizontal="center"/>
    </xf>
    <xf numFmtId="0" fontId="7" fillId="2" borderId="0" xfId="0" applyFont="1" applyFill="1" applyBorder="1"/>
    <xf numFmtId="167" fontId="12" fillId="2" borderId="0" xfId="1" applyNumberFormat="1" applyFont="1" applyFill="1" applyBorder="1" applyAlignment="1">
      <alignment vertical="center"/>
    </xf>
    <xf numFmtId="1" fontId="12" fillId="2" borderId="0" xfId="0" applyNumberFormat="1" applyFont="1" applyFill="1" applyBorder="1" applyAlignment="1">
      <alignment horizontal="center"/>
    </xf>
    <xf numFmtId="39" fontId="8" fillId="2" borderId="19" xfId="1" applyNumberFormat="1" applyFont="1" applyFill="1" applyBorder="1" applyAlignment="1">
      <alignment horizontal="right" vertical="center"/>
    </xf>
    <xf numFmtId="0" fontId="20" fillId="2" borderId="19" xfId="0" applyFont="1" applyFill="1" applyBorder="1" applyAlignment="1">
      <alignment horizontal="center"/>
    </xf>
    <xf numFmtId="49" fontId="12" fillId="2" borderId="25" xfId="0" applyNumberFormat="1" applyFont="1" applyFill="1" applyBorder="1" applyAlignment="1">
      <alignment horizontal="center"/>
    </xf>
    <xf numFmtId="0" fontId="10" fillId="2" borderId="21" xfId="0" applyFont="1" applyFill="1" applyBorder="1" applyAlignment="1">
      <alignment vertical="center" wrapText="1"/>
    </xf>
    <xf numFmtId="4" fontId="12" fillId="0" borderId="20" xfId="0" applyNumberFormat="1" applyFont="1" applyFill="1" applyBorder="1" applyAlignment="1">
      <alignment horizontal="right" vertical="center"/>
    </xf>
    <xf numFmtId="1" fontId="12" fillId="0" borderId="20" xfId="0" applyNumberFormat="1" applyFont="1" applyFill="1" applyBorder="1" applyAlignment="1">
      <alignment horizontal="center" vertical="center"/>
    </xf>
    <xf numFmtId="39" fontId="10" fillId="0" borderId="21" xfId="1" applyNumberFormat="1" applyFont="1" applyFill="1" applyBorder="1" applyAlignment="1">
      <alignment horizontal="right" vertical="center"/>
    </xf>
    <xf numFmtId="0" fontId="0" fillId="0" borderId="0" xfId="0" applyAlignment="1"/>
    <xf numFmtId="49" fontId="12" fillId="2" borderId="28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wrapText="1"/>
    </xf>
    <xf numFmtId="4" fontId="10" fillId="0" borderId="11" xfId="0" applyNumberFormat="1" applyFont="1" applyFill="1" applyBorder="1" applyAlignment="1">
      <alignment horizontal="right" vertical="center"/>
    </xf>
    <xf numFmtId="1" fontId="12" fillId="0" borderId="11" xfId="0" applyNumberFormat="1" applyFont="1" applyFill="1" applyBorder="1" applyAlignment="1">
      <alignment horizontal="center" vertical="center"/>
    </xf>
    <xf numFmtId="39" fontId="12" fillId="0" borderId="11" xfId="1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vertical="center" wrapText="1"/>
    </xf>
    <xf numFmtId="4" fontId="12" fillId="0" borderId="23" xfId="0" applyNumberFormat="1" applyFont="1" applyFill="1" applyBorder="1" applyAlignment="1">
      <alignment horizontal="right" vertical="center"/>
    </xf>
    <xf numFmtId="1" fontId="12" fillId="0" borderId="23" xfId="0" applyNumberFormat="1" applyFont="1" applyFill="1" applyBorder="1" applyAlignment="1">
      <alignment horizontal="center" vertical="center"/>
    </xf>
    <xf numFmtId="49" fontId="12" fillId="2" borderId="25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vertical="center" wrapText="1"/>
    </xf>
    <xf numFmtId="4" fontId="12" fillId="0" borderId="11" xfId="0" applyNumberFormat="1" applyFont="1" applyFill="1" applyBorder="1" applyAlignment="1">
      <alignment horizontal="right" vertical="center"/>
    </xf>
    <xf numFmtId="39" fontId="10" fillId="0" borderId="11" xfId="1" applyNumberFormat="1" applyFont="1" applyFill="1" applyBorder="1" applyAlignment="1">
      <alignment horizontal="right" vertical="center"/>
    </xf>
    <xf numFmtId="1" fontId="12" fillId="0" borderId="10" xfId="0" applyNumberFormat="1" applyFont="1" applyFill="1" applyBorder="1" applyAlignment="1">
      <alignment horizontal="center" vertical="center"/>
    </xf>
    <xf numFmtId="4" fontId="12" fillId="0" borderId="5" xfId="0" applyNumberFormat="1" applyFont="1" applyFill="1" applyBorder="1" applyAlignment="1">
      <alignment horizontal="right" vertical="center"/>
    </xf>
    <xf numFmtId="39" fontId="12" fillId="0" borderId="10" xfId="1" applyNumberFormat="1" applyFont="1" applyFill="1" applyBorder="1" applyAlignment="1">
      <alignment horizontal="right" vertical="center"/>
    </xf>
    <xf numFmtId="49" fontId="12" fillId="2" borderId="7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1" fontId="12" fillId="2" borderId="20" xfId="0" applyNumberFormat="1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49" fontId="10" fillId="2" borderId="25" xfId="0" applyNumberFormat="1" applyFont="1" applyFill="1" applyBorder="1" applyAlignment="1">
      <alignment horizontal="center" vertical="center"/>
    </xf>
    <xf numFmtId="4" fontId="12" fillId="0" borderId="26" xfId="0" applyNumberFormat="1" applyFont="1" applyFill="1" applyBorder="1" applyAlignment="1">
      <alignment horizontal="right" vertical="center"/>
    </xf>
    <xf numFmtId="1" fontId="0" fillId="0" borderId="15" xfId="0" applyNumberFormat="1" applyFont="1" applyFill="1" applyBorder="1" applyAlignment="1">
      <alignment horizontal="center" vertical="center"/>
    </xf>
    <xf numFmtId="39" fontId="10" fillId="0" borderId="27" xfId="1" applyNumberFormat="1" applyFont="1" applyFill="1" applyBorder="1" applyAlignment="1">
      <alignment horizontal="right" vertical="center"/>
    </xf>
    <xf numFmtId="0" fontId="10" fillId="2" borderId="32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39" fontId="8" fillId="2" borderId="33" xfId="1" applyNumberFormat="1" applyFont="1" applyFill="1" applyBorder="1" applyAlignment="1">
      <alignment horizontal="right" vertical="center"/>
    </xf>
    <xf numFmtId="0" fontId="10" fillId="2" borderId="21" xfId="0" applyFont="1" applyFill="1" applyBorder="1" applyAlignment="1">
      <alignment horizontal="left" vertical="center" wrapText="1"/>
    </xf>
    <xf numFmtId="4" fontId="10" fillId="0" borderId="19" xfId="0" applyNumberFormat="1" applyFont="1" applyFill="1" applyBorder="1" applyAlignment="1">
      <alignment horizontal="right" vertical="center"/>
    </xf>
    <xf numFmtId="39" fontId="8" fillId="0" borderId="21" xfId="1" applyNumberFormat="1" applyFont="1" applyFill="1" applyBorder="1" applyAlignment="1">
      <alignment horizontal="right" vertical="center"/>
    </xf>
    <xf numFmtId="49" fontId="12" fillId="2" borderId="21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left" vertical="center" wrapText="1"/>
    </xf>
    <xf numFmtId="1" fontId="12" fillId="2" borderId="24" xfId="0" applyNumberFormat="1" applyFont="1" applyFill="1" applyBorder="1" applyAlignment="1">
      <alignment horizontal="center" vertical="center"/>
    </xf>
    <xf numFmtId="39" fontId="12" fillId="2" borderId="10" xfId="1" applyNumberFormat="1" applyFont="1" applyFill="1" applyBorder="1" applyAlignment="1">
      <alignment horizontal="right" vertical="center"/>
    </xf>
    <xf numFmtId="49" fontId="10" fillId="2" borderId="13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left" vertical="center" wrapText="1"/>
    </xf>
    <xf numFmtId="4" fontId="10" fillId="0" borderId="13" xfId="0" applyNumberFormat="1" applyFont="1" applyFill="1" applyBorder="1" applyAlignment="1">
      <alignment horizontal="right" vertical="center"/>
    </xf>
    <xf numFmtId="1" fontId="12" fillId="0" borderId="27" xfId="0" applyNumberFormat="1" applyFont="1" applyFill="1" applyBorder="1" applyAlignment="1">
      <alignment horizontal="center" vertical="center"/>
    </xf>
    <xf numFmtId="39" fontId="12" fillId="0" borderId="13" xfId="1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165" fontId="12" fillId="2" borderId="0" xfId="0" applyNumberFormat="1" applyFont="1" applyFill="1" applyBorder="1" applyAlignment="1">
      <alignment horizontal="right" vertical="center"/>
    </xf>
    <xf numFmtId="39" fontId="6" fillId="0" borderId="17" xfId="1" applyNumberFormat="1" applyFont="1" applyFill="1" applyBorder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wrapText="1"/>
    </xf>
    <xf numFmtId="165" fontId="2" fillId="2" borderId="14" xfId="0" applyNumberFormat="1" applyFont="1" applyFill="1" applyBorder="1" applyAlignment="1">
      <alignment horizontal="center" vertical="center"/>
    </xf>
    <xf numFmtId="1" fontId="12" fillId="2" borderId="14" xfId="0" applyNumberFormat="1" applyFont="1" applyFill="1" applyBorder="1" applyAlignment="1">
      <alignment horizontal="center" vertical="center"/>
    </xf>
    <xf numFmtId="39" fontId="6" fillId="0" borderId="1" xfId="1" applyNumberFormat="1" applyFont="1" applyFill="1" applyBorder="1" applyAlignment="1">
      <alignment horizontal="right" vertical="center"/>
    </xf>
    <xf numFmtId="0" fontId="20" fillId="0" borderId="7" xfId="0" applyFont="1" applyFill="1" applyBorder="1" applyAlignment="1">
      <alignment horizontal="right" vertical="center"/>
    </xf>
    <xf numFmtId="0" fontId="21" fillId="2" borderId="17" xfId="0" applyFont="1" applyFill="1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center" vertical="center"/>
    </xf>
    <xf numFmtId="0" fontId="0" fillId="0" borderId="24" xfId="0" applyFill="1" applyBorder="1" applyAlignment="1">
      <alignment vertical="center" wrapText="1"/>
    </xf>
    <xf numFmtId="49" fontId="12" fillId="2" borderId="36" xfId="0" applyNumberFormat="1" applyFont="1" applyFill="1" applyBorder="1" applyAlignment="1">
      <alignment horizontal="center" vertical="center"/>
    </xf>
    <xf numFmtId="0" fontId="0" fillId="0" borderId="37" xfId="0" applyFill="1" applyBorder="1" applyAlignment="1">
      <alignment vertical="center" wrapText="1"/>
    </xf>
    <xf numFmtId="4" fontId="12" fillId="0" borderId="37" xfId="0" applyNumberFormat="1" applyFont="1" applyFill="1" applyBorder="1" applyAlignment="1">
      <alignment horizontal="right" vertical="center"/>
    </xf>
    <xf numFmtId="1" fontId="12" fillId="0" borderId="6" xfId="0" applyNumberFormat="1" applyFont="1" applyFill="1" applyBorder="1" applyAlignment="1">
      <alignment horizontal="center" vertical="center"/>
    </xf>
    <xf numFmtId="39" fontId="10" fillId="0" borderId="4" xfId="1" applyNumberFormat="1" applyFont="1" applyFill="1" applyBorder="1" applyAlignment="1">
      <alignment horizontal="right" vertical="center"/>
    </xf>
    <xf numFmtId="16" fontId="10" fillId="2" borderId="2" xfId="0" applyNumberFormat="1" applyFont="1" applyFill="1" applyBorder="1" applyAlignment="1">
      <alignment horizontal="center" vertical="center"/>
    </xf>
    <xf numFmtId="39" fontId="6" fillId="0" borderId="19" xfId="1" applyNumberFormat="1" applyFont="1" applyFill="1" applyBorder="1" applyAlignment="1">
      <alignment horizontal="right" vertical="center"/>
    </xf>
    <xf numFmtId="0" fontId="0" fillId="2" borderId="7" xfId="0" applyFill="1" applyBorder="1"/>
    <xf numFmtId="39" fontId="6" fillId="0" borderId="9" xfId="1" applyNumberFormat="1" applyFont="1" applyFill="1" applyBorder="1" applyAlignment="1">
      <alignment horizontal="right" vertical="center"/>
    </xf>
    <xf numFmtId="0" fontId="21" fillId="0" borderId="0" xfId="0" applyFont="1"/>
    <xf numFmtId="0" fontId="12" fillId="0" borderId="11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21" fillId="0" borderId="8" xfId="0" applyFont="1" applyFill="1" applyBorder="1" applyAlignment="1">
      <alignment wrapText="1"/>
    </xf>
    <xf numFmtId="165" fontId="2" fillId="0" borderId="8" xfId="0" applyNumberFormat="1" applyFont="1" applyFill="1" applyBorder="1" applyAlignment="1">
      <alignment horizontal="center" vertical="center"/>
    </xf>
    <xf numFmtId="1" fontId="12" fillId="0" borderId="9" xfId="0" applyNumberFormat="1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vertical="center"/>
    </xf>
    <xf numFmtId="4" fontId="12" fillId="0" borderId="21" xfId="0" applyNumberFormat="1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wrapText="1"/>
    </xf>
    <xf numFmtId="0" fontId="12" fillId="0" borderId="11" xfId="0" applyFont="1" applyFill="1" applyBorder="1"/>
    <xf numFmtId="39" fontId="8" fillId="0" borderId="17" xfId="1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vertical="center" wrapText="1"/>
    </xf>
    <xf numFmtId="4" fontId="10" fillId="0" borderId="25" xfId="0" applyNumberFormat="1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4" fontId="12" fillId="0" borderId="30" xfId="0" applyNumberFormat="1" applyFont="1" applyFill="1" applyBorder="1" applyAlignment="1">
      <alignment horizontal="right" vertical="center"/>
    </xf>
    <xf numFmtId="1" fontId="12" fillId="0" borderId="29" xfId="0" applyNumberFormat="1" applyFont="1" applyFill="1" applyBorder="1" applyAlignment="1">
      <alignment horizontal="center" vertical="center"/>
    </xf>
    <xf numFmtId="39" fontId="12" fillId="0" borderId="31" xfId="1" applyNumberFormat="1" applyFont="1" applyFill="1" applyBorder="1" applyAlignment="1">
      <alignment horizontal="right" vertical="center"/>
    </xf>
    <xf numFmtId="0" fontId="12" fillId="0" borderId="26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 wrapText="1"/>
    </xf>
    <xf numFmtId="44" fontId="8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4" fontId="6" fillId="0" borderId="1" xfId="0" applyNumberFormat="1" applyFont="1" applyFill="1" applyBorder="1" applyAlignment="1">
      <alignment horizontal="center" vertical="center" wrapText="1"/>
    </xf>
    <xf numFmtId="44" fontId="6" fillId="0" borderId="4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0" fontId="18" fillId="2" borderId="18" xfId="0" applyFont="1" applyFill="1" applyBorder="1" applyAlignment="1">
      <alignment horizontal="center"/>
    </xf>
    <xf numFmtId="0" fontId="20" fillId="2" borderId="38" xfId="0" applyFont="1" applyFill="1" applyBorder="1" applyAlignment="1">
      <alignment horizontal="left" vertical="center" wrapText="1"/>
    </xf>
    <xf numFmtId="0" fontId="10" fillId="2" borderId="39" xfId="0" applyFont="1" applyFill="1" applyBorder="1" applyAlignment="1">
      <alignment horizontal="left" vertical="center" wrapText="1"/>
    </xf>
    <xf numFmtId="0" fontId="10" fillId="2" borderId="40" xfId="0" applyFont="1" applyFill="1" applyBorder="1" applyAlignment="1">
      <alignment horizontal="left" vertical="center" wrapText="1"/>
    </xf>
    <xf numFmtId="165" fontId="21" fillId="2" borderId="8" xfId="0" applyNumberFormat="1" applyFont="1" applyFill="1" applyBorder="1" applyAlignment="1">
      <alignment horizontal="left" vertical="center"/>
    </xf>
    <xf numFmtId="165" fontId="21" fillId="2" borderId="9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5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9" xfId="0" applyFont="1" applyFill="1" applyBorder="1" applyAlignment="1">
      <alignment horizontal="center" vertical="top"/>
    </xf>
    <xf numFmtId="0" fontId="18" fillId="2" borderId="7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44" workbookViewId="0">
      <selection activeCell="K20" sqref="K20"/>
    </sheetView>
  </sheetViews>
  <sheetFormatPr defaultRowHeight="14.25" x14ac:dyDescent="0.45"/>
  <cols>
    <col min="1" max="1" width="5" customWidth="1"/>
    <col min="2" max="2" width="53.59765625" customWidth="1"/>
    <col min="3" max="3" width="12.265625" customWidth="1"/>
    <col min="4" max="4" width="9.265625" customWidth="1"/>
    <col min="5" max="5" width="12.59765625" customWidth="1"/>
    <col min="8" max="8" width="15.86328125" customWidth="1"/>
    <col min="9" max="9" width="15" customWidth="1"/>
  </cols>
  <sheetData>
    <row r="1" spans="1:12" ht="30.75" customHeight="1" x14ac:dyDescent="0.45">
      <c r="A1" s="1"/>
      <c r="B1" s="2"/>
      <c r="C1" s="159" t="s">
        <v>0</v>
      </c>
      <c r="D1" s="159"/>
      <c r="E1" s="159"/>
    </row>
    <row r="2" spans="1:12" ht="35.25" customHeight="1" x14ac:dyDescent="0.7">
      <c r="A2" s="160" t="s">
        <v>1</v>
      </c>
      <c r="B2" s="160"/>
      <c r="C2" s="160"/>
      <c r="D2" s="160"/>
      <c r="E2" s="160"/>
    </row>
    <row r="3" spans="1:12" ht="21.75" customHeight="1" thickBot="1" x14ac:dyDescent="0.75">
      <c r="A3" s="3"/>
      <c r="B3" s="4"/>
      <c r="C3" s="4"/>
      <c r="D3" s="4"/>
      <c r="E3" s="4"/>
    </row>
    <row r="4" spans="1:12" x14ac:dyDescent="0.45">
      <c r="A4" s="161" t="s">
        <v>2</v>
      </c>
      <c r="B4" s="163" t="s">
        <v>3</v>
      </c>
      <c r="C4" s="165" t="s">
        <v>4</v>
      </c>
      <c r="D4" s="167" t="s">
        <v>5</v>
      </c>
      <c r="E4" s="169" t="s">
        <v>6</v>
      </c>
    </row>
    <row r="5" spans="1:12" ht="56.25" customHeight="1" thickBot="1" x14ac:dyDescent="0.5">
      <c r="A5" s="162"/>
      <c r="B5" s="164"/>
      <c r="C5" s="166"/>
      <c r="D5" s="168"/>
      <c r="E5" s="170"/>
      <c r="H5" s="5"/>
      <c r="I5" s="6"/>
      <c r="J5" s="6"/>
      <c r="K5" s="6"/>
      <c r="L5" s="6"/>
    </row>
    <row r="6" spans="1:12" s="7" customFormat="1" ht="18.75" customHeight="1" thickBot="1" x14ac:dyDescent="0.5">
      <c r="A6" s="171" t="s">
        <v>7</v>
      </c>
      <c r="B6" s="172"/>
      <c r="C6" s="172"/>
      <c r="D6" s="172"/>
      <c r="E6" s="173"/>
      <c r="I6" s="8"/>
    </row>
    <row r="7" spans="1:12" ht="15.75" x14ac:dyDescent="0.5">
      <c r="A7" s="9" t="s">
        <v>8</v>
      </c>
      <c r="B7" s="10" t="s">
        <v>9</v>
      </c>
      <c r="C7" s="11"/>
      <c r="D7" s="12"/>
      <c r="E7" s="13">
        <v>330000</v>
      </c>
      <c r="I7" s="8"/>
    </row>
    <row r="8" spans="1:12" ht="15.75" x14ac:dyDescent="0.5">
      <c r="A8" s="14" t="s">
        <v>10</v>
      </c>
      <c r="B8" s="15" t="s">
        <v>11</v>
      </c>
      <c r="C8" s="16"/>
      <c r="D8" s="17"/>
      <c r="E8" s="18" t="s">
        <v>12</v>
      </c>
      <c r="I8" s="8"/>
    </row>
    <row r="9" spans="1:12" ht="15.75" x14ac:dyDescent="0.5">
      <c r="A9" s="14" t="s">
        <v>13</v>
      </c>
      <c r="B9" s="15" t="s">
        <v>14</v>
      </c>
      <c r="C9" s="16">
        <v>10790</v>
      </c>
      <c r="D9" s="17">
        <v>811</v>
      </c>
      <c r="E9" s="18">
        <f>C9*D9</f>
        <v>8750690</v>
      </c>
      <c r="I9" s="8"/>
    </row>
    <row r="10" spans="1:12" ht="15.75" x14ac:dyDescent="0.5">
      <c r="A10" s="9" t="s">
        <v>15</v>
      </c>
      <c r="B10" s="19" t="s">
        <v>16</v>
      </c>
      <c r="C10" s="20">
        <v>210</v>
      </c>
      <c r="D10" s="17">
        <v>811</v>
      </c>
      <c r="E10" s="21">
        <f>C10*D10</f>
        <v>170310</v>
      </c>
      <c r="I10" s="8"/>
    </row>
    <row r="11" spans="1:12" ht="15.75" x14ac:dyDescent="0.5">
      <c r="A11" s="9"/>
      <c r="B11" s="22" t="s">
        <v>17</v>
      </c>
      <c r="C11" s="23"/>
      <c r="D11" s="17"/>
      <c r="E11" s="24">
        <f>E7+E9+E10</f>
        <v>9251000</v>
      </c>
      <c r="G11" t="s">
        <v>18</v>
      </c>
      <c r="H11" s="25"/>
      <c r="I11" s="8"/>
    </row>
    <row r="12" spans="1:12" s="31" customFormat="1" ht="18.399999999999999" thickBot="1" x14ac:dyDescent="0.6">
      <c r="A12" s="26"/>
      <c r="B12" s="27" t="s">
        <v>92</v>
      </c>
      <c r="C12" s="28">
        <f>SUM(C9:C10)</f>
        <v>11000</v>
      </c>
      <c r="D12" s="29"/>
      <c r="E12" s="30"/>
    </row>
    <row r="13" spans="1:12" s="7" customFormat="1" ht="18.75" customHeight="1" thickBot="1" x14ac:dyDescent="0.5">
      <c r="A13" s="171" t="s">
        <v>19</v>
      </c>
      <c r="B13" s="172"/>
      <c r="C13" s="172"/>
      <c r="D13" s="172"/>
      <c r="E13" s="173"/>
      <c r="I13" s="8"/>
    </row>
    <row r="14" spans="1:12" ht="15.75" x14ac:dyDescent="0.45">
      <c r="A14" s="32" t="s">
        <v>8</v>
      </c>
      <c r="B14" s="33" t="s">
        <v>20</v>
      </c>
      <c r="C14" s="16"/>
      <c r="D14" s="34"/>
      <c r="E14" s="18">
        <f>E56</f>
        <v>9081100</v>
      </c>
      <c r="I14" s="8"/>
    </row>
    <row r="15" spans="1:12" ht="15.75" x14ac:dyDescent="0.45">
      <c r="A15" s="35" t="s">
        <v>10</v>
      </c>
      <c r="B15" s="36" t="s">
        <v>21</v>
      </c>
      <c r="C15" s="20"/>
      <c r="D15" s="34"/>
      <c r="E15" s="18">
        <f>E61</f>
        <v>170000</v>
      </c>
      <c r="I15" s="8"/>
    </row>
    <row r="16" spans="1:12" ht="16.149999999999999" thickBot="1" x14ac:dyDescent="0.55000000000000004">
      <c r="A16" s="14"/>
      <c r="B16" s="22" t="s">
        <v>17</v>
      </c>
      <c r="C16" s="16"/>
      <c r="D16" s="17"/>
      <c r="E16" s="37">
        <f>SUM(E14:E15)</f>
        <v>9251100</v>
      </c>
      <c r="I16" s="8"/>
    </row>
    <row r="17" spans="1:5" s="7" customFormat="1" ht="17.649999999999999" thickBot="1" x14ac:dyDescent="0.5">
      <c r="A17" s="174" t="s">
        <v>22</v>
      </c>
      <c r="B17" s="175"/>
      <c r="C17" s="175"/>
      <c r="D17" s="175"/>
      <c r="E17" s="176"/>
    </row>
    <row r="18" spans="1:5" s="7" customFormat="1" ht="18.399999999999999" thickBot="1" x14ac:dyDescent="0.5">
      <c r="A18" s="177" t="s">
        <v>23</v>
      </c>
      <c r="B18" s="178"/>
      <c r="C18" s="178"/>
      <c r="D18" s="178"/>
      <c r="E18" s="179"/>
    </row>
    <row r="19" spans="1:5" ht="43.15" thickBot="1" x14ac:dyDescent="0.5">
      <c r="A19" s="38"/>
      <c r="B19" s="39"/>
      <c r="C19" s="40" t="s">
        <v>24</v>
      </c>
      <c r="D19" s="41" t="s">
        <v>25</v>
      </c>
      <c r="E19" s="42" t="s">
        <v>26</v>
      </c>
    </row>
    <row r="20" spans="1:5" ht="18.399999999999999" thickBot="1" x14ac:dyDescent="0.6">
      <c r="A20" s="43" t="s">
        <v>27</v>
      </c>
      <c r="B20" s="180" t="s">
        <v>28</v>
      </c>
      <c r="C20" s="181"/>
      <c r="D20" s="181"/>
      <c r="E20" s="182"/>
    </row>
    <row r="21" spans="1:5" x14ac:dyDescent="0.45">
      <c r="A21" s="44" t="s">
        <v>8</v>
      </c>
      <c r="B21" s="45" t="s">
        <v>29</v>
      </c>
      <c r="C21" s="46">
        <v>50000</v>
      </c>
      <c r="D21" s="47">
        <v>12</v>
      </c>
      <c r="E21" s="48">
        <f>C21*D21</f>
        <v>600000</v>
      </c>
    </row>
    <row r="22" spans="1:5" x14ac:dyDescent="0.45">
      <c r="A22" s="49" t="s">
        <v>10</v>
      </c>
      <c r="B22" s="50" t="s">
        <v>30</v>
      </c>
      <c r="C22" s="51">
        <v>45000</v>
      </c>
      <c r="D22" s="52">
        <v>12</v>
      </c>
      <c r="E22" s="53">
        <f>C22*D22</f>
        <v>540000</v>
      </c>
    </row>
    <row r="23" spans="1:5" x14ac:dyDescent="0.45">
      <c r="A23" s="54" t="s">
        <v>13</v>
      </c>
      <c r="B23" s="50" t="s">
        <v>31</v>
      </c>
      <c r="C23" s="51">
        <v>40500</v>
      </c>
      <c r="D23" s="52">
        <v>12</v>
      </c>
      <c r="E23" s="53">
        <f>C23*D23</f>
        <v>486000</v>
      </c>
    </row>
    <row r="24" spans="1:5" ht="35.65" customHeight="1" thickBot="1" x14ac:dyDescent="0.5">
      <c r="A24" s="55" t="s">
        <v>15</v>
      </c>
      <c r="B24" s="56" t="s">
        <v>32</v>
      </c>
      <c r="C24" s="57"/>
      <c r="D24" s="58">
        <v>12</v>
      </c>
      <c r="E24" s="59">
        <f>SUM(E21:E23)*30.2%</f>
        <v>491052</v>
      </c>
    </row>
    <row r="25" spans="1:5" ht="18.399999999999999" thickBot="1" x14ac:dyDescent="0.6">
      <c r="A25" s="60"/>
      <c r="B25" s="61" t="s">
        <v>33</v>
      </c>
      <c r="C25" s="62"/>
      <c r="D25" s="63"/>
      <c r="E25" s="64">
        <f>SUM(E21:E24)</f>
        <v>2117052</v>
      </c>
    </row>
    <row r="26" spans="1:5" ht="18.399999999999999" thickBot="1" x14ac:dyDescent="0.6">
      <c r="A26" s="65" t="s">
        <v>34</v>
      </c>
      <c r="B26" s="155" t="s">
        <v>35</v>
      </c>
      <c r="C26" s="156"/>
      <c r="D26" s="157"/>
      <c r="E26" s="158"/>
    </row>
    <row r="27" spans="1:5" s="71" customFormat="1" x14ac:dyDescent="0.45">
      <c r="A27" s="66" t="s">
        <v>36</v>
      </c>
      <c r="B27" s="67" t="s">
        <v>37</v>
      </c>
      <c r="C27" s="68">
        <v>75000</v>
      </c>
      <c r="D27" s="69">
        <v>10</v>
      </c>
      <c r="E27" s="70">
        <f>C27*D27</f>
        <v>750000</v>
      </c>
    </row>
    <row r="28" spans="1:5" ht="28.5" customHeight="1" x14ac:dyDescent="0.45">
      <c r="A28" s="72" t="s">
        <v>38</v>
      </c>
      <c r="B28" s="73" t="s">
        <v>39</v>
      </c>
      <c r="C28" s="74">
        <v>160000</v>
      </c>
      <c r="D28" s="75" t="s">
        <v>40</v>
      </c>
      <c r="E28" s="76">
        <f>C28</f>
        <v>160000</v>
      </c>
    </row>
    <row r="29" spans="1:5" s="71" customFormat="1" x14ac:dyDescent="0.45">
      <c r="A29" s="66" t="s">
        <v>41</v>
      </c>
      <c r="B29" s="77" t="s">
        <v>42</v>
      </c>
      <c r="C29" s="78">
        <v>15000</v>
      </c>
      <c r="D29" s="79">
        <v>6</v>
      </c>
      <c r="E29" s="13">
        <f>C29*D29</f>
        <v>90000</v>
      </c>
    </row>
    <row r="30" spans="1:5" x14ac:dyDescent="0.45">
      <c r="A30" s="80" t="s">
        <v>43</v>
      </c>
      <c r="B30" s="81" t="s">
        <v>44</v>
      </c>
      <c r="C30" s="82">
        <v>1800000</v>
      </c>
      <c r="D30" s="75" t="s">
        <v>40</v>
      </c>
      <c r="E30" s="83">
        <f>C30</f>
        <v>1800000</v>
      </c>
    </row>
    <row r="31" spans="1:5" x14ac:dyDescent="0.45">
      <c r="A31" s="72" t="s">
        <v>45</v>
      </c>
      <c r="B31" s="137" t="s">
        <v>46</v>
      </c>
      <c r="C31" s="82">
        <v>1200000</v>
      </c>
      <c r="D31" s="84" t="s">
        <v>40</v>
      </c>
      <c r="E31" s="83">
        <f>C31</f>
        <v>1200000</v>
      </c>
    </row>
    <row r="32" spans="1:5" ht="15.75" customHeight="1" thickBot="1" x14ac:dyDescent="0.5">
      <c r="A32" s="72" t="s">
        <v>47</v>
      </c>
      <c r="B32" s="138" t="s">
        <v>48</v>
      </c>
      <c r="C32" s="85">
        <v>200000</v>
      </c>
      <c r="D32" s="84" t="s">
        <v>40</v>
      </c>
      <c r="E32" s="86">
        <f>C32</f>
        <v>200000</v>
      </c>
    </row>
    <row r="33" spans="1:5" ht="18.399999999999999" thickBot="1" x14ac:dyDescent="0.6">
      <c r="A33" s="87"/>
      <c r="B33" s="139" t="s">
        <v>33</v>
      </c>
      <c r="C33" s="140"/>
      <c r="D33" s="141"/>
      <c r="E33" s="133">
        <f>SUM(E27:E32)</f>
        <v>4200000</v>
      </c>
    </row>
    <row r="34" spans="1:5" ht="18.399999999999999" thickBot="1" x14ac:dyDescent="0.6">
      <c r="A34" s="65" t="s">
        <v>49</v>
      </c>
      <c r="B34" s="191" t="s">
        <v>50</v>
      </c>
      <c r="C34" s="192"/>
      <c r="D34" s="192"/>
      <c r="E34" s="193"/>
    </row>
    <row r="35" spans="1:5" x14ac:dyDescent="0.45">
      <c r="A35" s="88" t="s">
        <v>51</v>
      </c>
      <c r="B35" s="142" t="s">
        <v>52</v>
      </c>
      <c r="C35" s="143">
        <v>18000</v>
      </c>
      <c r="D35" s="69" t="s">
        <v>40</v>
      </c>
      <c r="E35" s="70">
        <f>C35</f>
        <v>18000</v>
      </c>
    </row>
    <row r="36" spans="1:5" s="71" customFormat="1" x14ac:dyDescent="0.45">
      <c r="A36" s="66" t="s">
        <v>53</v>
      </c>
      <c r="B36" s="144" t="s">
        <v>54</v>
      </c>
      <c r="C36" s="78">
        <v>9000</v>
      </c>
      <c r="D36" s="79" t="s">
        <v>40</v>
      </c>
      <c r="E36" s="13">
        <f>C36</f>
        <v>9000</v>
      </c>
    </row>
    <row r="37" spans="1:5" x14ac:dyDescent="0.45">
      <c r="A37" s="90" t="s">
        <v>55</v>
      </c>
      <c r="B37" s="145" t="s">
        <v>56</v>
      </c>
      <c r="C37" s="82">
        <v>25000</v>
      </c>
      <c r="D37" s="75">
        <v>12</v>
      </c>
      <c r="E37" s="83">
        <f>C37*D37</f>
        <v>300000</v>
      </c>
    </row>
    <row r="38" spans="1:5" s="71" customFormat="1" ht="14.65" thickBot="1" x14ac:dyDescent="0.5">
      <c r="A38" s="66" t="s">
        <v>57</v>
      </c>
      <c r="B38" s="144" t="s">
        <v>58</v>
      </c>
      <c r="C38" s="82">
        <v>17000</v>
      </c>
      <c r="D38" s="75" t="s">
        <v>40</v>
      </c>
      <c r="E38" s="83">
        <f>C38</f>
        <v>17000</v>
      </c>
    </row>
    <row r="39" spans="1:5" ht="18.399999999999999" thickBot="1" x14ac:dyDescent="0.5">
      <c r="A39" s="91"/>
      <c r="B39" s="194" t="s">
        <v>33</v>
      </c>
      <c r="C39" s="195"/>
      <c r="D39" s="196"/>
      <c r="E39" s="146">
        <f>SUM(E35:E38)</f>
        <v>344000</v>
      </c>
    </row>
    <row r="40" spans="1:5" ht="18.399999999999999" thickBot="1" x14ac:dyDescent="0.5">
      <c r="A40" s="92" t="s">
        <v>59</v>
      </c>
      <c r="B40" s="197" t="s">
        <v>60</v>
      </c>
      <c r="C40" s="198"/>
      <c r="D40" s="198"/>
      <c r="E40" s="199"/>
    </row>
    <row r="41" spans="1:5" s="71" customFormat="1" x14ac:dyDescent="0.45">
      <c r="A41" s="66" t="s">
        <v>61</v>
      </c>
      <c r="B41" s="147" t="s">
        <v>62</v>
      </c>
      <c r="C41" s="68">
        <v>1000</v>
      </c>
      <c r="D41" s="69">
        <v>12</v>
      </c>
      <c r="E41" s="70">
        <f>C41*D41</f>
        <v>12000</v>
      </c>
    </row>
    <row r="42" spans="1:5" x14ac:dyDescent="0.45">
      <c r="A42" s="93" t="s">
        <v>63</v>
      </c>
      <c r="B42" s="137" t="s">
        <v>64</v>
      </c>
      <c r="C42" s="148">
        <v>10000</v>
      </c>
      <c r="D42" s="75" t="s">
        <v>40</v>
      </c>
      <c r="E42" s="83">
        <f>C42</f>
        <v>10000</v>
      </c>
    </row>
    <row r="43" spans="1:5" s="71" customFormat="1" x14ac:dyDescent="0.45">
      <c r="A43" s="66" t="s">
        <v>65</v>
      </c>
      <c r="B43" s="149" t="s">
        <v>66</v>
      </c>
      <c r="C43" s="78">
        <v>6000</v>
      </c>
      <c r="D43" s="79" t="s">
        <v>40</v>
      </c>
      <c r="E43" s="13">
        <f>C43</f>
        <v>6000</v>
      </c>
    </row>
    <row r="44" spans="1:5" x14ac:dyDescent="0.45">
      <c r="A44" s="93" t="s">
        <v>67</v>
      </c>
      <c r="B44" s="150" t="s">
        <v>68</v>
      </c>
      <c r="C44" s="151">
        <v>10000</v>
      </c>
      <c r="D44" s="152" t="s">
        <v>40</v>
      </c>
      <c r="E44" s="153">
        <f>C44</f>
        <v>10000</v>
      </c>
    </row>
    <row r="45" spans="1:5" ht="28.9" thickBot="1" x14ac:dyDescent="0.5">
      <c r="A45" s="93" t="s">
        <v>69</v>
      </c>
      <c r="B45" s="154" t="s">
        <v>70</v>
      </c>
      <c r="C45" s="94">
        <v>650000</v>
      </c>
      <c r="D45" s="95" t="s">
        <v>40</v>
      </c>
      <c r="E45" s="96">
        <f>C45</f>
        <v>650000</v>
      </c>
    </row>
    <row r="46" spans="1:5" ht="18.399999999999999" thickBot="1" x14ac:dyDescent="0.5">
      <c r="A46" s="97"/>
      <c r="B46" s="98" t="s">
        <v>33</v>
      </c>
      <c r="C46" s="99"/>
      <c r="D46" s="99"/>
      <c r="E46" s="100">
        <f>SUM(E41:E45)</f>
        <v>688000</v>
      </c>
    </row>
    <row r="47" spans="1:5" ht="18.399999999999999" thickBot="1" x14ac:dyDescent="0.6">
      <c r="A47" s="65" t="s">
        <v>71</v>
      </c>
      <c r="B47" s="200" t="s">
        <v>72</v>
      </c>
      <c r="C47" s="201"/>
      <c r="D47" s="201"/>
      <c r="E47" s="202"/>
    </row>
    <row r="48" spans="1:5" s="71" customFormat="1" ht="60.75" customHeight="1" thickBot="1" x14ac:dyDescent="0.5">
      <c r="A48" s="80" t="s">
        <v>73</v>
      </c>
      <c r="B48" s="101" t="s">
        <v>74</v>
      </c>
      <c r="C48" s="102">
        <v>60762</v>
      </c>
      <c r="D48" s="69">
        <v>4</v>
      </c>
      <c r="E48" s="103">
        <f>C48*D48</f>
        <v>243048</v>
      </c>
    </row>
    <row r="49" spans="1:5" ht="18.399999999999999" thickBot="1" x14ac:dyDescent="0.6">
      <c r="A49" s="65" t="s">
        <v>75</v>
      </c>
      <c r="B49" s="203" t="s">
        <v>76</v>
      </c>
      <c r="C49" s="204"/>
      <c r="D49" s="204"/>
      <c r="E49" s="205"/>
    </row>
    <row r="50" spans="1:5" s="71" customFormat="1" ht="14.65" thickBot="1" x14ac:dyDescent="0.5">
      <c r="A50" s="80" t="s">
        <v>77</v>
      </c>
      <c r="B50" s="67" t="s">
        <v>78</v>
      </c>
      <c r="C50" s="68">
        <v>500000</v>
      </c>
      <c r="D50" s="69" t="s">
        <v>40</v>
      </c>
      <c r="E50" s="103">
        <f>C50</f>
        <v>500000</v>
      </c>
    </row>
    <row r="51" spans="1:5" ht="18.399999999999999" thickBot="1" x14ac:dyDescent="0.6">
      <c r="A51" s="65" t="s">
        <v>79</v>
      </c>
      <c r="B51" s="203" t="s">
        <v>80</v>
      </c>
      <c r="C51" s="204"/>
      <c r="D51" s="204"/>
      <c r="E51" s="205"/>
    </row>
    <row r="52" spans="1:5" s="71" customFormat="1" ht="43.5" customHeight="1" x14ac:dyDescent="0.45">
      <c r="A52" s="104" t="s">
        <v>81</v>
      </c>
      <c r="B52" s="67" t="s">
        <v>82</v>
      </c>
      <c r="C52" s="68">
        <v>493000</v>
      </c>
      <c r="D52" s="89" t="s">
        <v>40</v>
      </c>
      <c r="E52" s="70">
        <f>C52</f>
        <v>493000</v>
      </c>
    </row>
    <row r="53" spans="1:5" x14ac:dyDescent="0.45">
      <c r="A53" s="105" t="s">
        <v>83</v>
      </c>
      <c r="B53" s="106" t="s">
        <v>84</v>
      </c>
      <c r="C53" s="51">
        <v>390000</v>
      </c>
      <c r="D53" s="107" t="s">
        <v>40</v>
      </c>
      <c r="E53" s="108">
        <f>C53</f>
        <v>390000</v>
      </c>
    </row>
    <row r="54" spans="1:5" ht="28.9" thickBot="1" x14ac:dyDescent="0.5">
      <c r="A54" s="109" t="s">
        <v>85</v>
      </c>
      <c r="B54" s="110" t="s">
        <v>91</v>
      </c>
      <c r="C54" s="111">
        <v>106000</v>
      </c>
      <c r="D54" s="112" t="s">
        <v>40</v>
      </c>
      <c r="E54" s="113">
        <f>C54</f>
        <v>106000</v>
      </c>
    </row>
    <row r="55" spans="1:5" ht="18.399999999999999" thickBot="1" x14ac:dyDescent="0.5">
      <c r="A55" s="114"/>
      <c r="B55" s="115" t="s">
        <v>33</v>
      </c>
      <c r="C55" s="116"/>
      <c r="D55" s="63"/>
      <c r="E55" s="117">
        <f>SUM(E52:E54)</f>
        <v>989000</v>
      </c>
    </row>
    <row r="56" spans="1:5" ht="18.399999999999999" thickBot="1" x14ac:dyDescent="0.6">
      <c r="A56" s="118"/>
      <c r="B56" s="119" t="s">
        <v>17</v>
      </c>
      <c r="C56" s="120"/>
      <c r="D56" s="121"/>
      <c r="E56" s="122">
        <f>E25+E33+E39+E46+E48+E50+E55</f>
        <v>9081100</v>
      </c>
    </row>
    <row r="57" spans="1:5" s="7" customFormat="1" ht="18.399999999999999" thickBot="1" x14ac:dyDescent="0.5">
      <c r="A57" s="123"/>
      <c r="B57" s="178" t="s">
        <v>86</v>
      </c>
      <c r="C57" s="178"/>
      <c r="D57" s="178"/>
      <c r="E57" s="178"/>
    </row>
    <row r="58" spans="1:5" ht="18.399999999999999" thickBot="1" x14ac:dyDescent="0.6">
      <c r="A58" s="124" t="s">
        <v>27</v>
      </c>
      <c r="B58" s="183" t="s">
        <v>87</v>
      </c>
      <c r="C58" s="184"/>
      <c r="D58" s="184"/>
      <c r="E58" s="185"/>
    </row>
    <row r="59" spans="1:5" s="71" customFormat="1" ht="30.75" customHeight="1" x14ac:dyDescent="0.45">
      <c r="A59" s="125" t="s">
        <v>8</v>
      </c>
      <c r="B59" s="126" t="s">
        <v>88</v>
      </c>
      <c r="C59" s="78">
        <v>75000</v>
      </c>
      <c r="D59" s="75">
        <v>1</v>
      </c>
      <c r="E59" s="13">
        <f>C59</f>
        <v>75000</v>
      </c>
    </row>
    <row r="60" spans="1:5" s="71" customFormat="1" ht="31.5" customHeight="1" thickBot="1" x14ac:dyDescent="0.5">
      <c r="A60" s="127" t="s">
        <v>10</v>
      </c>
      <c r="B60" s="128" t="s">
        <v>89</v>
      </c>
      <c r="C60" s="129">
        <v>95000</v>
      </c>
      <c r="D60" s="130">
        <v>1</v>
      </c>
      <c r="E60" s="131">
        <f>C60</f>
        <v>95000</v>
      </c>
    </row>
    <row r="61" spans="1:5" ht="14.65" thickBot="1" x14ac:dyDescent="0.5">
      <c r="A61" s="132"/>
      <c r="B61" s="186" t="s">
        <v>33</v>
      </c>
      <c r="C61" s="187"/>
      <c r="D61" s="188"/>
      <c r="E61" s="133">
        <f>SUM(E59:E60)</f>
        <v>170000</v>
      </c>
    </row>
    <row r="62" spans="1:5" ht="18.399999999999999" thickBot="1" x14ac:dyDescent="0.5">
      <c r="A62" s="134"/>
      <c r="B62" s="189" t="s">
        <v>17</v>
      </c>
      <c r="C62" s="189"/>
      <c r="D62" s="190"/>
      <c r="E62" s="135">
        <f>E56+E61</f>
        <v>9251100</v>
      </c>
    </row>
    <row r="65" spans="2:2" s="31" customFormat="1" ht="18" x14ac:dyDescent="0.55000000000000004">
      <c r="B65" s="136" t="s">
        <v>90</v>
      </c>
    </row>
  </sheetData>
  <mergeCells count="23">
    <mergeCell ref="B57:E57"/>
    <mergeCell ref="B58:E58"/>
    <mergeCell ref="B61:D61"/>
    <mergeCell ref="B62:D62"/>
    <mergeCell ref="B34:E34"/>
    <mergeCell ref="B39:D39"/>
    <mergeCell ref="B40:E40"/>
    <mergeCell ref="B47:E47"/>
    <mergeCell ref="B49:E49"/>
    <mergeCell ref="B51:E51"/>
    <mergeCell ref="B26:E26"/>
    <mergeCell ref="C1:E1"/>
    <mergeCell ref="A2:E2"/>
    <mergeCell ref="A4:A5"/>
    <mergeCell ref="B4:B5"/>
    <mergeCell ref="C4:C5"/>
    <mergeCell ref="D4:D5"/>
    <mergeCell ref="E4:E5"/>
    <mergeCell ref="A6:E6"/>
    <mergeCell ref="A13:E13"/>
    <mergeCell ref="A17:E17"/>
    <mergeCell ref="A18:E18"/>
    <mergeCell ref="B20:E20"/>
  </mergeCells>
  <pageMargins left="0.51181102362204722" right="0.31496062992125984" top="0.35433070866141736" bottom="0.35433070866141736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Vladimir Timakin</cp:lastModifiedBy>
  <cp:lastPrinted>2011-09-04T21:40:33Z</cp:lastPrinted>
  <dcterms:created xsi:type="dcterms:W3CDTF">2011-09-04T21:26:04Z</dcterms:created>
  <dcterms:modified xsi:type="dcterms:W3CDTF">2026-08-15T19:32:51Z</dcterms:modified>
</cp:coreProperties>
</file>