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ey\Desktop\СНТ ЛУЧ\Общее собрание\"/>
    </mc:Choice>
  </mc:AlternateContent>
  <bookViews>
    <workbookView xWindow="0" yWindow="0" windowWidth="24000" windowHeight="978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7" i="1" l="1"/>
  <c r="E66" i="1"/>
  <c r="E65" i="1"/>
  <c r="E64" i="1"/>
  <c r="E63" i="1"/>
  <c r="E62" i="1"/>
  <c r="E61" i="1"/>
  <c r="E56" i="1"/>
  <c r="E54" i="1"/>
  <c r="E53" i="1"/>
  <c r="E52" i="1"/>
  <c r="E57" i="1" s="1"/>
  <c r="E50" i="1"/>
  <c r="E48" i="1"/>
  <c r="E45" i="1"/>
  <c r="E44" i="1"/>
  <c r="E43" i="1"/>
  <c r="E42" i="1"/>
  <c r="E41" i="1"/>
  <c r="E38" i="1"/>
  <c r="E37" i="1"/>
  <c r="E36" i="1"/>
  <c r="E35" i="1"/>
  <c r="E32" i="1"/>
  <c r="E31" i="1"/>
  <c r="E30" i="1"/>
  <c r="E29" i="1"/>
  <c r="E28" i="1"/>
  <c r="E27" i="1"/>
  <c r="E23" i="1"/>
  <c r="E22" i="1"/>
  <c r="E21" i="1"/>
  <c r="C12" i="1"/>
  <c r="E10" i="1"/>
  <c r="E9" i="1"/>
  <c r="E33" i="1" l="1"/>
  <c r="E68" i="1"/>
  <c r="E15" i="1" s="1"/>
  <c r="E24" i="1"/>
  <c r="E11" i="1"/>
  <c r="E39" i="1"/>
  <c r="E46" i="1"/>
  <c r="E25" i="1"/>
  <c r="E58" i="1" s="1"/>
  <c r="E69" i="1" l="1"/>
  <c r="E14" i="1"/>
  <c r="E16" i="1" s="1"/>
</calcChain>
</file>

<file path=xl/sharedStrings.xml><?xml version="1.0" encoding="utf-8"?>
<sst xmlns="http://schemas.openxmlformats.org/spreadsheetml/2006/main" count="139" uniqueCount="105">
  <si>
    <t>ПРОЕКТ</t>
  </si>
  <si>
    <t>ИЗМЕНЕНИЯ В ПРИХОДНО-РАСХОДНУЮ СМЕТУ СНТ "ЛУЧ" НА 2026 ГОД</t>
  </si>
  <si>
    <t>№  п/п</t>
  </si>
  <si>
    <t>Наименование</t>
  </si>
  <si>
    <t>Сумма взноса (платы) с одного участка (руб.)</t>
  </si>
  <si>
    <t>Кол-во всех участков в СНТ</t>
  </si>
  <si>
    <t>Итого  (руб.)</t>
  </si>
  <si>
    <t>Приходная часть</t>
  </si>
  <si>
    <t>1.1.</t>
  </si>
  <si>
    <t>Планируемые поступления от оказания услуг</t>
  </si>
  <si>
    <t>1.2.</t>
  </si>
  <si>
    <t>Погашение задолженностей за предыдущие годы</t>
  </si>
  <si>
    <t>резерв</t>
  </si>
  <si>
    <t>1.3.</t>
  </si>
  <si>
    <t xml:space="preserve">Членский взнос </t>
  </si>
  <si>
    <t>1.4.</t>
  </si>
  <si>
    <t>Целевой взнос</t>
  </si>
  <si>
    <t>Всего:</t>
  </si>
  <si>
    <t xml:space="preserve"> </t>
  </si>
  <si>
    <t xml:space="preserve">Итого членский и целевой взносы на 2026 г. </t>
  </si>
  <si>
    <t>Расходная часть</t>
  </si>
  <si>
    <t>Планируемые расходы за счёт членских взносов</t>
  </si>
  <si>
    <t>Планируемые расходы за счёт целевых взносов</t>
  </si>
  <si>
    <t xml:space="preserve">Планируемые расходы </t>
  </si>
  <si>
    <t>ЗА СЧЁТ ЧЛЕНСКИХ ВЗНОСОВ</t>
  </si>
  <si>
    <t>Цена (руб.)</t>
  </si>
  <si>
    <t>Периодичность        (кол-во)</t>
  </si>
  <si>
    <t>Сумма                  (руб.)</t>
  </si>
  <si>
    <t>1.</t>
  </si>
  <si>
    <t>Расходы на оплату труда сотрудников включая налоги</t>
  </si>
  <si>
    <t>Председатель Товарищества</t>
  </si>
  <si>
    <t>Заместитель председателя Товарищества</t>
  </si>
  <si>
    <t>Дворник</t>
  </si>
  <si>
    <t>Страховые и иные взносы с заработной платы сотрудников (30,2%)</t>
  </si>
  <si>
    <t>Итого:</t>
  </si>
  <si>
    <t>2.</t>
  </si>
  <si>
    <t>Расходы на содержание территории</t>
  </si>
  <si>
    <t>2.1.</t>
  </si>
  <si>
    <t>Очистка дорог от снега в зимний сезон</t>
  </si>
  <si>
    <t>2.2.</t>
  </si>
  <si>
    <t>Обрезка и утилизация растительности на землях общего пользования</t>
  </si>
  <si>
    <t>на год</t>
  </si>
  <si>
    <t>2.3.</t>
  </si>
  <si>
    <t>Разборка, погрузка крупногабаритных отходов</t>
  </si>
  <si>
    <t>2.4.</t>
  </si>
  <si>
    <t>Вывоз мусора, расчет прогнозным методом</t>
  </si>
  <si>
    <t>2.5.</t>
  </si>
  <si>
    <t>Ремонт аварийных участков проезжей части на линиях</t>
  </si>
  <si>
    <t>2.6.</t>
  </si>
  <si>
    <t>Очистка дренажных канав</t>
  </si>
  <si>
    <t>3.</t>
  </si>
  <si>
    <t xml:space="preserve">Банковские, бухгалтерские и электронные услуги </t>
  </si>
  <si>
    <t>3.1.</t>
  </si>
  <si>
    <t>Услуги банка (обслуживание расчетного счета)</t>
  </si>
  <si>
    <t>3.2.</t>
  </si>
  <si>
    <t xml:space="preserve">Электронная бухгалтерская отчетность СБИС </t>
  </si>
  <si>
    <t>3.3.</t>
  </si>
  <si>
    <t xml:space="preserve">Услуги по бухгалтерскому обслуживанию </t>
  </si>
  <si>
    <t>3.4.</t>
  </si>
  <si>
    <t>Обслуживание и поддержка сайта на хостинге</t>
  </si>
  <si>
    <t>4.</t>
  </si>
  <si>
    <t>Общехозяйственные расходы</t>
  </si>
  <si>
    <t>4.1.</t>
  </si>
  <si>
    <t xml:space="preserve">Оплата телефона председателя товарищества </t>
  </si>
  <si>
    <t>4.2.</t>
  </si>
  <si>
    <t xml:space="preserve">Канцелярские товары (в т.ч. заправка картриджей) </t>
  </si>
  <si>
    <t>4.3.</t>
  </si>
  <si>
    <t>Почтовые услуги</t>
  </si>
  <si>
    <t>4.4.</t>
  </si>
  <si>
    <t>Хозяйственные расходы</t>
  </si>
  <si>
    <t>4.5.</t>
  </si>
  <si>
    <t>Аварийно-восстановительные работы, в т.ч. на линиях освещения</t>
  </si>
  <si>
    <t>5.</t>
  </si>
  <si>
    <t xml:space="preserve">Земельный налог на земли общего пользования </t>
  </si>
  <si>
    <t>5.1.</t>
  </si>
  <si>
    <t>Земельный налог на земли общего пользования (рассчитывается ежегодно, согласно справки о кадастровой стоимости общественных земель и коэффициэнта налога)</t>
  </si>
  <si>
    <t>6.</t>
  </si>
  <si>
    <t xml:space="preserve">Юридические услуги </t>
  </si>
  <si>
    <t>6.1.</t>
  </si>
  <si>
    <t>Юридические услуги и госпошлины</t>
  </si>
  <si>
    <t>7.</t>
  </si>
  <si>
    <t>Электросетевое хозяйство</t>
  </si>
  <si>
    <t>7.1.</t>
  </si>
  <si>
    <t>Оплата за потери электроэнергии в ВКЛ на территории СНТ, включая потребление на освещение и общехозяйственные нужды (видеонаблюдение, шлагбаумы, правление, сторожка)</t>
  </si>
  <si>
    <t>7.2.</t>
  </si>
  <si>
    <t>Приобретение уличных светильников, ламп и комплектующих</t>
  </si>
  <si>
    <t>7.3.</t>
  </si>
  <si>
    <t>Приобретение расходных электроматериалов (автоматы защиты, электросчетчики, шкафы учета, провод СИП и т.д.)</t>
  </si>
  <si>
    <t>8.</t>
  </si>
  <si>
    <t>Расходы по обеспечению безопасности</t>
  </si>
  <si>
    <t>8.1.</t>
  </si>
  <si>
    <t>Контроллер для шлагбаума и ворот SPIDER-I-WR</t>
  </si>
  <si>
    <t>ЗА СЧЁТ ЦЕЛЕВЫХ ВЗНОСОВ</t>
  </si>
  <si>
    <t>Создание и приобретение имущества общего пользования</t>
  </si>
  <si>
    <t>Изотовление карты-плана СНТ</t>
  </si>
  <si>
    <t>Приобретение и установка антивандального шлагбаума на подъезде к 700-м и Р-участкам</t>
  </si>
  <si>
    <t>Приоретение оборудования и программного обеспечения для централизованного поста видеонаблюдения</t>
  </si>
  <si>
    <t>Приобретение кодовых замков на ворота "К озеру"</t>
  </si>
  <si>
    <t>1.5.</t>
  </si>
  <si>
    <t>Приобретение МФУ (копир, принтер, сканер)</t>
  </si>
  <si>
    <t>1.6.</t>
  </si>
  <si>
    <t>1.7.</t>
  </si>
  <si>
    <t>Правление СНТ "Луч"</t>
  </si>
  <si>
    <t>Приобретение моноблока диагональ 24 дюйма</t>
  </si>
  <si>
    <t>Приобретение ноутбука диагональ 16 дюймов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</si>
</sst>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₽&quot;_-;\-* #,##0.00\ &quot;₽&quot;_-;_-* &quot;-&quot;??\ &quot;₽&quot;_-;_-@_-"/>
    <numFmt numFmtId="43" formatCode="_-* #,##0.00_-;\-* #,##0.00_-;_-* &quot;-&quot;??_-;_-@_-"/>
    <numFmt numFmtId="164" formatCode="#,##0.00_ ;\-#,##0.00\ "/>
    <numFmt numFmtId="165" formatCode="#,##0_р_."/>
    <numFmt numFmtId="166" formatCode="#,##0.00_р_.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sz val="14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  <font>
      <b/>
      <sz val="12"/>
      <color indexed="8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3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name val="Arial Cyr"/>
      <charset val="204"/>
    </font>
    <font>
      <b/>
      <sz val="14"/>
      <color indexed="8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8">
    <xf numFmtId="0" fontId="0" fillId="0" borderId="0" xfId="0"/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4" fontId="6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44" fontId="6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0" fillId="0" borderId="0" xfId="0" applyFill="1"/>
    <xf numFmtId="164" fontId="3" fillId="0" borderId="0" xfId="0" applyNumberFormat="1" applyFont="1" applyFill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1" fillId="0" borderId="11" xfId="0" applyFont="1" applyBorder="1"/>
    <xf numFmtId="0" fontId="10" fillId="0" borderId="4" xfId="0" applyFont="1" applyBorder="1" applyAlignment="1">
      <alignment horizontal="center" vertical="center"/>
    </xf>
    <xf numFmtId="0" fontId="13" fillId="0" borderId="12" xfId="0" applyFont="1" applyBorder="1"/>
    <xf numFmtId="164" fontId="0" fillId="0" borderId="12" xfId="0" applyNumberFormat="1" applyFont="1" applyFill="1" applyBorder="1" applyAlignment="1">
      <alignment vertical="center"/>
    </xf>
    <xf numFmtId="0" fontId="13" fillId="0" borderId="11" xfId="0" applyFont="1" applyBorder="1"/>
    <xf numFmtId="164" fontId="0" fillId="0" borderId="11" xfId="0" applyNumberFormat="1" applyFont="1" applyFill="1" applyBorder="1" applyAlignment="1">
      <alignment vertical="center"/>
    </xf>
    <xf numFmtId="0" fontId="14" fillId="0" borderId="11" xfId="0" applyFont="1" applyBorder="1" applyAlignment="1">
      <alignment horizontal="right"/>
    </xf>
    <xf numFmtId="164" fontId="3" fillId="0" borderId="11" xfId="0" applyNumberFormat="1" applyFont="1" applyFill="1" applyBorder="1" applyAlignment="1">
      <alignment vertical="center"/>
    </xf>
    <xf numFmtId="39" fontId="6" fillId="0" borderId="11" xfId="1" applyNumberFormat="1" applyFont="1" applyFill="1" applyBorder="1" applyAlignment="1">
      <alignment horizontal="right" vertical="center"/>
    </xf>
    <xf numFmtId="164" fontId="0" fillId="0" borderId="0" xfId="0" applyNumberFormat="1"/>
    <xf numFmtId="0" fontId="15" fillId="0" borderId="13" xfId="0" applyFont="1" applyFill="1" applyBorder="1"/>
    <xf numFmtId="164" fontId="16" fillId="0" borderId="13" xfId="0" applyNumberFormat="1" applyFont="1" applyFill="1" applyBorder="1" applyAlignment="1">
      <alignment vertical="center"/>
    </xf>
    <xf numFmtId="164" fontId="17" fillId="0" borderId="13" xfId="0" applyNumberFormat="1" applyFont="1" applyFill="1" applyBorder="1" applyAlignment="1">
      <alignment vertical="center"/>
    </xf>
    <xf numFmtId="39" fontId="7" fillId="0" borderId="13" xfId="1" applyNumberFormat="1" applyFont="1" applyFill="1" applyBorder="1" applyAlignment="1">
      <alignment horizontal="right" vertical="center"/>
    </xf>
    <xf numFmtId="0" fontId="18" fillId="0" borderId="0" xfId="0" applyFont="1"/>
    <xf numFmtId="0" fontId="10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vertical="center"/>
    </xf>
    <xf numFmtId="165" fontId="11" fillId="0" borderId="12" xfId="1" applyNumberFormat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/>
    </xf>
    <xf numFmtId="0" fontId="10" fillId="2" borderId="21" xfId="0" applyFont="1" applyFill="1" applyBorder="1" applyAlignment="1">
      <alignment vertical="center"/>
    </xf>
    <xf numFmtId="49" fontId="10" fillId="2" borderId="23" xfId="0" applyNumberFormat="1" applyFont="1" applyFill="1" applyBorder="1" applyAlignment="1">
      <alignment horizontal="center"/>
    </xf>
    <xf numFmtId="0" fontId="10" fillId="2" borderId="11" xfId="0" applyFont="1" applyFill="1" applyBorder="1" applyAlignment="1">
      <alignment vertical="center"/>
    </xf>
    <xf numFmtId="49" fontId="10" fillId="2" borderId="25" xfId="0" applyNumberFormat="1" applyFont="1" applyFill="1" applyBorder="1" applyAlignment="1">
      <alignment horizontal="center"/>
    </xf>
    <xf numFmtId="49" fontId="12" fillId="2" borderId="26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vertical="center" wrapText="1"/>
    </xf>
    <xf numFmtId="49" fontId="12" fillId="2" borderId="5" xfId="0" applyNumberFormat="1" applyFont="1" applyFill="1" applyBorder="1" applyAlignment="1">
      <alignment horizontal="center"/>
    </xf>
    <xf numFmtId="0" fontId="7" fillId="2" borderId="0" xfId="0" applyFont="1" applyFill="1" applyBorder="1"/>
    <xf numFmtId="0" fontId="20" fillId="2" borderId="19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49" fontId="12" fillId="2" borderId="25" xfId="0" applyNumberFormat="1" applyFont="1" applyFill="1" applyBorder="1" applyAlignment="1">
      <alignment horizontal="center"/>
    </xf>
    <xf numFmtId="0" fontId="10" fillId="2" borderId="21" xfId="0" applyFont="1" applyFill="1" applyBorder="1" applyAlignment="1">
      <alignment vertical="center" wrapText="1"/>
    </xf>
    <xf numFmtId="0" fontId="0" fillId="0" borderId="0" xfId="0" applyAlignment="1"/>
    <xf numFmtId="49" fontId="12" fillId="2" borderId="28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 wrapText="1"/>
    </xf>
    <xf numFmtId="4" fontId="10" fillId="0" borderId="11" xfId="0" applyNumberFormat="1" applyFont="1" applyFill="1" applyBorder="1" applyAlignment="1">
      <alignment horizontal="right" vertical="center"/>
    </xf>
    <xf numFmtId="39" fontId="12" fillId="0" borderId="11" xfId="1" applyNumberFormat="1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vertical="center" wrapText="1"/>
    </xf>
    <xf numFmtId="49" fontId="12" fillId="2" borderId="25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vertical="center" wrapText="1"/>
    </xf>
    <xf numFmtId="0" fontId="12" fillId="2" borderId="4" xfId="0" applyFont="1" applyFill="1" applyBorder="1" applyAlignment="1">
      <alignment vertical="center" wrapText="1"/>
    </xf>
    <xf numFmtId="49" fontId="12" fillId="2" borderId="7" xfId="0" applyNumberFormat="1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vertical="center"/>
    </xf>
    <xf numFmtId="39" fontId="10" fillId="0" borderId="21" xfId="1" applyNumberFormat="1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wrapText="1"/>
    </xf>
    <xf numFmtId="39" fontId="10" fillId="0" borderId="12" xfId="1" applyNumberFormat="1" applyFont="1" applyFill="1" applyBorder="1" applyAlignment="1">
      <alignment horizontal="right" vertical="center"/>
    </xf>
    <xf numFmtId="0" fontId="10" fillId="2" borderId="25" xfId="0" applyFont="1" applyFill="1" applyBorder="1" applyAlignment="1">
      <alignment horizontal="center" vertical="center"/>
    </xf>
    <xf numFmtId="0" fontId="12" fillId="2" borderId="11" xfId="0" applyFont="1" applyFill="1" applyBorder="1"/>
    <xf numFmtId="39" fontId="10" fillId="0" borderId="11" xfId="1" applyNumberFormat="1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left" vertical="center"/>
    </xf>
    <xf numFmtId="0" fontId="12" fillId="2" borderId="8" xfId="0" applyFont="1" applyFill="1" applyBorder="1" applyAlignment="1">
      <alignment horizontal="left" vertical="center"/>
    </xf>
    <xf numFmtId="0" fontId="12" fillId="2" borderId="9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49" fontId="10" fillId="2" borderId="25" xfId="0" applyNumberFormat="1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vertical="center" wrapText="1"/>
    </xf>
    <xf numFmtId="0" fontId="12" fillId="2" borderId="26" xfId="0" applyFont="1" applyFill="1" applyBorder="1" applyAlignment="1">
      <alignment vertical="center" wrapText="1"/>
    </xf>
    <xf numFmtId="0" fontId="10" fillId="2" borderId="32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vertical="center"/>
    </xf>
    <xf numFmtId="0" fontId="9" fillId="2" borderId="7" xfId="0" applyFont="1" applyFill="1" applyBorder="1" applyAlignment="1">
      <alignment horizontal="center" vertical="top"/>
    </xf>
    <xf numFmtId="0" fontId="9" fillId="2" borderId="8" xfId="0" applyFont="1" applyFill="1" applyBorder="1" applyAlignment="1">
      <alignment horizontal="center" vertical="top"/>
    </xf>
    <xf numFmtId="0" fontId="9" fillId="2" borderId="9" xfId="0" applyFont="1" applyFill="1" applyBorder="1" applyAlignment="1">
      <alignment horizontal="center" vertical="top"/>
    </xf>
    <xf numFmtId="0" fontId="10" fillId="2" borderId="21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0" fontId="18" fillId="2" borderId="9" xfId="0" applyFont="1" applyFill="1" applyBorder="1" applyAlignment="1">
      <alignment horizontal="center"/>
    </xf>
    <xf numFmtId="4" fontId="12" fillId="0" borderId="20" xfId="0" applyNumberFormat="1" applyFont="1" applyFill="1" applyBorder="1" applyAlignment="1">
      <alignment horizontal="right" vertical="center"/>
    </xf>
    <xf numFmtId="1" fontId="12" fillId="0" borderId="20" xfId="0" applyNumberFormat="1" applyFont="1" applyFill="1" applyBorder="1" applyAlignment="1">
      <alignment horizontal="center" vertical="center"/>
    </xf>
    <xf numFmtId="39" fontId="8" fillId="0" borderId="21" xfId="1" applyNumberFormat="1" applyFont="1" applyFill="1" applyBorder="1" applyAlignment="1">
      <alignment horizontal="right" vertical="center"/>
    </xf>
    <xf numFmtId="49" fontId="12" fillId="2" borderId="21" xfId="0" applyNumberFormat="1" applyFont="1" applyFill="1" applyBorder="1" applyAlignment="1">
      <alignment horizontal="center" vertical="center"/>
    </xf>
    <xf numFmtId="49" fontId="10" fillId="2" borderId="11" xfId="0" applyNumberFormat="1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left" vertical="center" wrapText="1"/>
    </xf>
    <xf numFmtId="49" fontId="10" fillId="2" borderId="13" xfId="0" applyNumberFormat="1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left" vertical="center" wrapText="1"/>
    </xf>
    <xf numFmtId="49" fontId="20" fillId="2" borderId="13" xfId="0" applyNumberFormat="1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vertical="center" wrapText="1"/>
    </xf>
    <xf numFmtId="49" fontId="10" fillId="2" borderId="5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39" fontId="6" fillId="0" borderId="17" xfId="1" applyNumberFormat="1" applyFont="1" applyFill="1" applyBorder="1" applyAlignment="1">
      <alignment horizontal="right" vertical="center"/>
    </xf>
    <xf numFmtId="0" fontId="10" fillId="2" borderId="2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wrapText="1"/>
    </xf>
    <xf numFmtId="39" fontId="6" fillId="0" borderId="1" xfId="1" applyNumberFormat="1" applyFont="1" applyFill="1" applyBorder="1" applyAlignment="1">
      <alignment horizontal="right" vertical="center"/>
    </xf>
    <xf numFmtId="0" fontId="20" fillId="0" borderId="7" xfId="0" applyFont="1" applyFill="1" applyBorder="1" applyAlignment="1">
      <alignment horizontal="right" vertical="center"/>
    </xf>
    <xf numFmtId="0" fontId="21" fillId="2" borderId="17" xfId="0" applyFont="1" applyFill="1" applyBorder="1" applyAlignment="1">
      <alignment horizontal="center" vertical="center"/>
    </xf>
    <xf numFmtId="0" fontId="18" fillId="2" borderId="34" xfId="0" applyFont="1" applyFill="1" applyBorder="1" applyAlignment="1">
      <alignment horizontal="center"/>
    </xf>
    <xf numFmtId="0" fontId="18" fillId="2" borderId="35" xfId="0" applyFont="1" applyFill="1" applyBorder="1" applyAlignment="1">
      <alignment horizontal="center"/>
    </xf>
    <xf numFmtId="0" fontId="18" fillId="2" borderId="18" xfId="0" applyFont="1" applyFill="1" applyBorder="1" applyAlignment="1">
      <alignment horizontal="center"/>
    </xf>
    <xf numFmtId="0" fontId="0" fillId="0" borderId="24" xfId="0" applyFill="1" applyBorder="1" applyAlignment="1">
      <alignment vertical="center" wrapText="1"/>
    </xf>
    <xf numFmtId="49" fontId="12" fillId="2" borderId="12" xfId="0" applyNumberFormat="1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vertical="center" wrapText="1"/>
    </xf>
    <xf numFmtId="4" fontId="10" fillId="0" borderId="23" xfId="0" applyNumberFormat="1" applyFont="1" applyFill="1" applyBorder="1" applyAlignment="1">
      <alignment horizontal="right" vertical="center"/>
    </xf>
    <xf numFmtId="1" fontId="12" fillId="0" borderId="11" xfId="0" applyNumberFormat="1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vertical="center" wrapText="1"/>
    </xf>
    <xf numFmtId="0" fontId="10" fillId="2" borderId="36" xfId="0" applyFont="1" applyFill="1" applyBorder="1" applyAlignment="1">
      <alignment vertical="center" wrapText="1"/>
    </xf>
    <xf numFmtId="16" fontId="10" fillId="2" borderId="2" xfId="0" applyNumberFormat="1" applyFont="1" applyFill="1" applyBorder="1" applyAlignment="1">
      <alignment horizontal="center" vertical="center"/>
    </xf>
    <xf numFmtId="0" fontId="20" fillId="2" borderId="38" xfId="0" applyFont="1" applyFill="1" applyBorder="1" applyAlignment="1">
      <alignment horizontal="left" vertical="center" wrapText="1"/>
    </xf>
    <xf numFmtId="0" fontId="10" fillId="2" borderId="39" xfId="0" applyFont="1" applyFill="1" applyBorder="1" applyAlignment="1">
      <alignment horizontal="left" vertical="center" wrapText="1"/>
    </xf>
    <xf numFmtId="0" fontId="10" fillId="2" borderId="40" xfId="0" applyFont="1" applyFill="1" applyBorder="1" applyAlignment="1">
      <alignment horizontal="left" vertical="center" wrapText="1"/>
    </xf>
    <xf numFmtId="39" fontId="6" fillId="0" borderId="19" xfId="1" applyNumberFormat="1" applyFont="1" applyFill="1" applyBorder="1" applyAlignment="1">
      <alignment horizontal="right" vertical="center"/>
    </xf>
    <xf numFmtId="0" fontId="0" fillId="2" borderId="7" xfId="0" applyFill="1" applyBorder="1"/>
    <xf numFmtId="164" fontId="21" fillId="2" borderId="8" xfId="0" applyNumberFormat="1" applyFont="1" applyFill="1" applyBorder="1" applyAlignment="1">
      <alignment horizontal="left" vertical="center"/>
    </xf>
    <xf numFmtId="164" fontId="21" fillId="2" borderId="9" xfId="0" applyNumberFormat="1" applyFont="1" applyFill="1" applyBorder="1" applyAlignment="1">
      <alignment horizontal="left" vertical="center"/>
    </xf>
    <xf numFmtId="39" fontId="6" fillId="0" borderId="9" xfId="1" applyNumberFormat="1" applyFont="1" applyFill="1" applyBorder="1" applyAlignment="1">
      <alignment horizontal="right" vertical="center"/>
    </xf>
    <xf numFmtId="0" fontId="21" fillId="0" borderId="0" xfId="0" applyFont="1"/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44" fontId="8" fillId="0" borderId="1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4" fontId="8" fillId="0" borderId="4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4" fontId="0" fillId="0" borderId="11" xfId="0" applyNumberFormat="1" applyFont="1" applyFill="1" applyBorder="1" applyAlignment="1">
      <alignment vertical="center"/>
    </xf>
    <xf numFmtId="44" fontId="12" fillId="0" borderId="11" xfId="0" applyNumberFormat="1" applyFont="1" applyFill="1" applyBorder="1" applyAlignment="1">
      <alignment vertical="center"/>
    </xf>
    <xf numFmtId="1" fontId="10" fillId="0" borderId="12" xfId="0" applyNumberFormat="1" applyFont="1" applyFill="1" applyBorder="1" applyAlignment="1">
      <alignment horizontal="center" vertical="center"/>
    </xf>
    <xf numFmtId="1" fontId="9" fillId="0" borderId="13" xfId="0" applyNumberFormat="1" applyFont="1" applyFill="1" applyBorder="1" applyAlignment="1">
      <alignment horizontal="center" vertical="center"/>
    </xf>
    <xf numFmtId="39" fontId="8" fillId="0" borderId="12" xfId="1" applyNumberFormat="1" applyFont="1" applyFill="1" applyBorder="1" applyAlignment="1">
      <alignment horizontal="right" vertical="center"/>
    </xf>
    <xf numFmtId="0" fontId="8" fillId="0" borderId="18" xfId="0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4" fontId="10" fillId="0" borderId="21" xfId="0" applyNumberFormat="1" applyFont="1" applyFill="1" applyBorder="1" applyAlignment="1">
      <alignment horizontal="right" vertical="center"/>
    </xf>
    <xf numFmtId="1" fontId="10" fillId="0" borderId="22" xfId="0" applyNumberFormat="1" applyFont="1" applyFill="1" applyBorder="1" applyAlignment="1">
      <alignment horizontal="center"/>
    </xf>
    <xf numFmtId="1" fontId="10" fillId="0" borderId="24" xfId="0" applyNumberFormat="1" applyFont="1" applyFill="1" applyBorder="1" applyAlignment="1">
      <alignment horizontal="center"/>
    </xf>
    <xf numFmtId="4" fontId="10" fillId="0" borderId="13" xfId="0" applyNumberFormat="1" applyFont="1" applyFill="1" applyBorder="1" applyAlignment="1">
      <alignment horizontal="right" vertical="center"/>
    </xf>
    <xf numFmtId="1" fontId="12" fillId="0" borderId="27" xfId="0" applyNumberFormat="1" applyFont="1" applyFill="1" applyBorder="1" applyAlignment="1">
      <alignment horizontal="center"/>
    </xf>
    <xf numFmtId="39" fontId="10" fillId="0" borderId="4" xfId="1" applyNumberFormat="1" applyFont="1" applyFill="1" applyBorder="1" applyAlignment="1">
      <alignment horizontal="right" vertical="center"/>
    </xf>
    <xf numFmtId="166" fontId="12" fillId="0" borderId="0" xfId="1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horizontal="center"/>
    </xf>
    <xf numFmtId="39" fontId="8" fillId="0" borderId="19" xfId="1" applyNumberFormat="1" applyFont="1" applyFill="1" applyBorder="1" applyAlignment="1">
      <alignment horizontal="right" vertical="center"/>
    </xf>
    <xf numFmtId="4" fontId="12" fillId="0" borderId="23" xfId="0" applyNumberFormat="1" applyFont="1" applyFill="1" applyBorder="1" applyAlignment="1">
      <alignment horizontal="right" vertical="center"/>
    </xf>
    <xf numFmtId="1" fontId="12" fillId="0" borderId="23" xfId="0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right" vertical="center"/>
    </xf>
    <xf numFmtId="1" fontId="12" fillId="0" borderId="10" xfId="0" applyNumberFormat="1" applyFont="1" applyFill="1" applyBorder="1" applyAlignment="1">
      <alignment horizontal="center" vertical="center"/>
    </xf>
    <xf numFmtId="4" fontId="12" fillId="0" borderId="5" xfId="0" applyNumberFormat="1" applyFont="1" applyFill="1" applyBorder="1" applyAlignment="1">
      <alignment horizontal="right" vertical="center"/>
    </xf>
    <xf numFmtId="39" fontId="12" fillId="0" borderId="10" xfId="1" applyNumberFormat="1" applyFont="1" applyFill="1" applyBorder="1" applyAlignment="1">
      <alignment horizontal="right" vertical="center"/>
    </xf>
    <xf numFmtId="164" fontId="2" fillId="0" borderId="8" xfId="0" applyNumberFormat="1" applyFont="1" applyFill="1" applyBorder="1" applyAlignment="1">
      <alignment horizontal="center" vertical="center"/>
    </xf>
    <xf numFmtId="1" fontId="12" fillId="0" borderId="9" xfId="0" applyNumberFormat="1" applyFont="1" applyFill="1" applyBorder="1" applyAlignment="1">
      <alignment horizontal="center" vertical="center"/>
    </xf>
    <xf numFmtId="4" fontId="12" fillId="0" borderId="21" xfId="0" applyNumberFormat="1" applyFont="1" applyFill="1" applyBorder="1" applyAlignment="1">
      <alignment horizontal="right" vertical="center"/>
    </xf>
    <xf numFmtId="39" fontId="8" fillId="0" borderId="17" xfId="1" applyNumberFormat="1" applyFont="1" applyFill="1" applyBorder="1" applyAlignment="1">
      <alignment horizontal="right" vertical="center"/>
    </xf>
    <xf numFmtId="4" fontId="10" fillId="0" borderId="25" xfId="0" applyNumberFormat="1" applyFont="1" applyFill="1" applyBorder="1" applyAlignment="1">
      <alignment horizontal="right" vertical="center"/>
    </xf>
    <xf numFmtId="4" fontId="12" fillId="0" borderId="30" xfId="0" applyNumberFormat="1" applyFont="1" applyFill="1" applyBorder="1" applyAlignment="1">
      <alignment horizontal="right" vertical="center"/>
    </xf>
    <xf numFmtId="1" fontId="12" fillId="0" borderId="29" xfId="0" applyNumberFormat="1" applyFont="1" applyFill="1" applyBorder="1" applyAlignment="1">
      <alignment horizontal="center" vertical="center"/>
    </xf>
    <xf numFmtId="39" fontId="12" fillId="0" borderId="31" xfId="1" applyNumberFormat="1" applyFont="1" applyFill="1" applyBorder="1" applyAlignment="1">
      <alignment horizontal="right" vertical="center"/>
    </xf>
    <xf numFmtId="4" fontId="12" fillId="0" borderId="26" xfId="0" applyNumberFormat="1" applyFont="1" applyFill="1" applyBorder="1" applyAlignment="1">
      <alignment horizontal="right" vertical="center"/>
    </xf>
    <xf numFmtId="1" fontId="0" fillId="0" borderId="15" xfId="0" applyNumberFormat="1" applyFont="1" applyFill="1" applyBorder="1" applyAlignment="1">
      <alignment horizontal="center" vertical="center"/>
    </xf>
    <xf numFmtId="39" fontId="10" fillId="0" borderId="27" xfId="1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39" fontId="8" fillId="0" borderId="33" xfId="1" applyNumberFormat="1" applyFont="1" applyFill="1" applyBorder="1" applyAlignment="1">
      <alignment horizontal="right" vertical="center"/>
    </xf>
    <xf numFmtId="4" fontId="10" fillId="0" borderId="19" xfId="0" applyNumberFormat="1" applyFont="1" applyFill="1" applyBorder="1" applyAlignment="1">
      <alignment horizontal="right" vertical="center"/>
    </xf>
    <xf numFmtId="1" fontId="12" fillId="0" borderId="24" xfId="0" applyNumberFormat="1" applyFont="1" applyFill="1" applyBorder="1" applyAlignment="1">
      <alignment horizontal="center" vertical="center"/>
    </xf>
    <xf numFmtId="1" fontId="12" fillId="0" borderId="27" xfId="0" applyNumberFormat="1" applyFont="1" applyFill="1" applyBorder="1" applyAlignment="1">
      <alignment horizontal="center" vertical="center"/>
    </xf>
    <xf numFmtId="39" fontId="12" fillId="0" borderId="13" xfId="1" applyNumberFormat="1" applyFont="1" applyFill="1" applyBorder="1" applyAlignment="1">
      <alignment horizontal="right" vertical="center"/>
    </xf>
    <xf numFmtId="4" fontId="12" fillId="0" borderId="19" xfId="0" applyNumberFormat="1" applyFont="1" applyFill="1" applyBorder="1" applyAlignment="1">
      <alignment horizontal="right" vertical="center"/>
    </xf>
    <xf numFmtId="0" fontId="0" fillId="0" borderId="19" xfId="0" applyFill="1" applyBorder="1" applyAlignment="1">
      <alignment horizontal="center" vertical="center"/>
    </xf>
    <xf numFmtId="39" fontId="10" fillId="0" borderId="19" xfId="1" applyNumberFormat="1" applyFont="1" applyFill="1" applyBorder="1" applyAlignment="1">
      <alignment horizontal="right" vertical="center"/>
    </xf>
    <xf numFmtId="164" fontId="12" fillId="0" borderId="0" xfId="0" applyNumberFormat="1" applyFont="1" applyFill="1" applyBorder="1" applyAlignment="1">
      <alignment horizontal="right" vertical="center"/>
    </xf>
    <xf numFmtId="164" fontId="2" fillId="0" borderId="14" xfId="0" applyNumberFormat="1" applyFont="1" applyFill="1" applyBorder="1" applyAlignment="1">
      <alignment horizontal="center" vertical="center"/>
    </xf>
    <xf numFmtId="1" fontId="12" fillId="0" borderId="14" xfId="0" applyNumberFormat="1" applyFont="1" applyFill="1" applyBorder="1" applyAlignment="1">
      <alignment horizontal="center" vertical="center"/>
    </xf>
    <xf numFmtId="39" fontId="12" fillId="0" borderId="12" xfId="1" applyNumberFormat="1" applyFont="1" applyFill="1" applyBorder="1" applyAlignment="1">
      <alignment horizontal="right" vertical="center"/>
    </xf>
    <xf numFmtId="4" fontId="10" fillId="0" borderId="24" xfId="0" applyNumberFormat="1" applyFont="1" applyFill="1" applyBorder="1" applyAlignment="1">
      <alignment horizontal="right" vertical="center"/>
    </xf>
    <xf numFmtId="4" fontId="10" fillId="0" borderId="37" xfId="0" applyNumberFormat="1" applyFont="1" applyFill="1" applyBorder="1" applyAlignment="1">
      <alignment horizontal="right" vertical="center"/>
    </xf>
    <xf numFmtId="1" fontId="12" fillId="0" borderId="6" xfId="0" applyNumberFormat="1" applyFont="1" applyFill="1" applyBorder="1" applyAlignment="1">
      <alignment horizontal="center" vertical="center"/>
    </xf>
    <xf numFmtId="39" fontId="12" fillId="0" borderId="4" xfId="1" applyNumberFormat="1" applyFont="1" applyFill="1" applyBorder="1" applyAlignment="1">
      <alignment horizontal="right" vertical="center"/>
    </xf>
    <xf numFmtId="0" fontId="18" fillId="0" borderId="0" xfId="0" applyFont="1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workbookViewId="0">
      <selection activeCell="G75" sqref="G75"/>
    </sheetView>
  </sheetViews>
  <sheetFormatPr defaultRowHeight="15" x14ac:dyDescent="0.25"/>
  <cols>
    <col min="1" max="1" width="5" customWidth="1"/>
    <col min="2" max="2" width="53.5703125" customWidth="1"/>
    <col min="3" max="3" width="11.140625" style="17" customWidth="1"/>
    <col min="4" max="4" width="9.28515625" style="17" customWidth="1"/>
    <col min="5" max="5" width="12.5703125" style="17" customWidth="1"/>
    <col min="8" max="8" width="15.85546875" customWidth="1"/>
    <col min="9" max="9" width="15" customWidth="1"/>
  </cols>
  <sheetData>
    <row r="1" spans="1:12" ht="47.25" customHeight="1" x14ac:dyDescent="0.25">
      <c r="A1" s="1"/>
      <c r="B1" s="2"/>
      <c r="C1" s="151" t="s">
        <v>0</v>
      </c>
      <c r="D1" s="151"/>
      <c r="E1" s="151"/>
    </row>
    <row r="2" spans="1:12" ht="52.5" customHeight="1" x14ac:dyDescent="0.35">
      <c r="A2" s="3" t="s">
        <v>1</v>
      </c>
      <c r="B2" s="3"/>
      <c r="C2" s="3"/>
      <c r="D2" s="3"/>
      <c r="E2" s="3"/>
    </row>
    <row r="3" spans="1:12" ht="21.75" customHeight="1" thickBot="1" x14ac:dyDescent="0.4">
      <c r="A3" s="4"/>
      <c r="B3" s="5"/>
      <c r="C3" s="152"/>
      <c r="D3" s="152"/>
      <c r="E3" s="152"/>
    </row>
    <row r="4" spans="1:12" x14ac:dyDescent="0.25">
      <c r="A4" s="6" t="s">
        <v>2</v>
      </c>
      <c r="B4" s="7" t="s">
        <v>3</v>
      </c>
      <c r="C4" s="153" t="s">
        <v>4</v>
      </c>
      <c r="D4" s="154" t="s">
        <v>5</v>
      </c>
      <c r="E4" s="8" t="s">
        <v>6</v>
      </c>
    </row>
    <row r="5" spans="1:12" ht="56.25" customHeight="1" thickBot="1" x14ac:dyDescent="0.3">
      <c r="A5" s="9"/>
      <c r="B5" s="10"/>
      <c r="C5" s="155"/>
      <c r="D5" s="156"/>
      <c r="E5" s="11"/>
      <c r="H5" s="12"/>
      <c r="I5" s="13"/>
      <c r="J5" s="13"/>
      <c r="K5" s="13"/>
      <c r="L5" s="13"/>
    </row>
    <row r="6" spans="1:12" s="17" customFormat="1" ht="18.75" customHeight="1" thickBot="1" x14ac:dyDescent="0.3">
      <c r="A6" s="14" t="s">
        <v>7</v>
      </c>
      <c r="B6" s="15"/>
      <c r="C6" s="15"/>
      <c r="D6" s="15"/>
      <c r="E6" s="16"/>
      <c r="I6" s="18"/>
    </row>
    <row r="7" spans="1:12" ht="15.75" x14ac:dyDescent="0.25">
      <c r="A7" s="19" t="s">
        <v>8</v>
      </c>
      <c r="B7" s="20" t="s">
        <v>9</v>
      </c>
      <c r="C7" s="157"/>
      <c r="D7" s="158"/>
      <c r="E7" s="86">
        <v>240000</v>
      </c>
      <c r="I7" s="18"/>
    </row>
    <row r="8" spans="1:12" ht="15.75" x14ac:dyDescent="0.25">
      <c r="A8" s="21" t="s">
        <v>10</v>
      </c>
      <c r="B8" s="22" t="s">
        <v>11</v>
      </c>
      <c r="C8" s="23"/>
      <c r="D8" s="159"/>
      <c r="E8" s="86" t="s">
        <v>12</v>
      </c>
      <c r="I8" s="18"/>
    </row>
    <row r="9" spans="1:12" ht="15.75" x14ac:dyDescent="0.25">
      <c r="A9" s="21" t="s">
        <v>13</v>
      </c>
      <c r="B9" s="22" t="s">
        <v>14</v>
      </c>
      <c r="C9" s="23">
        <v>9800</v>
      </c>
      <c r="D9" s="159">
        <v>813</v>
      </c>
      <c r="E9" s="86">
        <f>C9*D9</f>
        <v>7967400</v>
      </c>
      <c r="I9" s="18"/>
    </row>
    <row r="10" spans="1:12" ht="15.75" x14ac:dyDescent="0.25">
      <c r="A10" s="19" t="s">
        <v>15</v>
      </c>
      <c r="B10" s="24" t="s">
        <v>16</v>
      </c>
      <c r="C10" s="25">
        <v>1400</v>
      </c>
      <c r="D10" s="159">
        <v>813</v>
      </c>
      <c r="E10" s="73">
        <f>C10*D10</f>
        <v>1138200</v>
      </c>
      <c r="I10" s="18"/>
    </row>
    <row r="11" spans="1:12" ht="15.75" x14ac:dyDescent="0.25">
      <c r="A11" s="19"/>
      <c r="B11" s="26" t="s">
        <v>17</v>
      </c>
      <c r="C11" s="27"/>
      <c r="D11" s="159"/>
      <c r="E11" s="28">
        <f>E7+E9+E10</f>
        <v>9345600</v>
      </c>
      <c r="G11" t="s">
        <v>18</v>
      </c>
      <c r="H11" s="29"/>
      <c r="I11" s="18"/>
    </row>
    <row r="12" spans="1:12" s="34" customFormat="1" ht="19.5" thickBot="1" x14ac:dyDescent="0.35">
      <c r="A12" s="30"/>
      <c r="B12" s="31" t="s">
        <v>19</v>
      </c>
      <c r="C12" s="32">
        <f>SUM(C9:C10)</f>
        <v>11200</v>
      </c>
      <c r="D12" s="160"/>
      <c r="E12" s="33"/>
    </row>
    <row r="13" spans="1:12" s="17" customFormat="1" ht="18.75" customHeight="1" thickBot="1" x14ac:dyDescent="0.3">
      <c r="A13" s="14" t="s">
        <v>20</v>
      </c>
      <c r="B13" s="15"/>
      <c r="C13" s="15"/>
      <c r="D13" s="15"/>
      <c r="E13" s="16"/>
      <c r="I13" s="18"/>
    </row>
    <row r="14" spans="1:12" ht="15.75" x14ac:dyDescent="0.25">
      <c r="A14" s="35" t="s">
        <v>8</v>
      </c>
      <c r="B14" s="36" t="s">
        <v>21</v>
      </c>
      <c r="C14" s="23"/>
      <c r="D14" s="37"/>
      <c r="E14" s="86">
        <f>E58</f>
        <v>8684896</v>
      </c>
      <c r="I14" s="18"/>
    </row>
    <row r="15" spans="1:12" ht="15.75" x14ac:dyDescent="0.25">
      <c r="A15" s="38" t="s">
        <v>10</v>
      </c>
      <c r="B15" s="39" t="s">
        <v>22</v>
      </c>
      <c r="C15" s="25"/>
      <c r="D15" s="37"/>
      <c r="E15" s="86">
        <f>E68</f>
        <v>660500</v>
      </c>
      <c r="I15" s="18"/>
    </row>
    <row r="16" spans="1:12" ht="16.5" thickBot="1" x14ac:dyDescent="0.3">
      <c r="A16" s="21"/>
      <c r="B16" s="26" t="s">
        <v>17</v>
      </c>
      <c r="C16" s="23"/>
      <c r="D16" s="159"/>
      <c r="E16" s="161">
        <f>SUM(E14:E15)</f>
        <v>9345396</v>
      </c>
      <c r="I16" s="18"/>
    </row>
    <row r="17" spans="1:5" s="17" customFormat="1" ht="18.75" thickBot="1" x14ac:dyDescent="0.3">
      <c r="A17" s="40" t="s">
        <v>23</v>
      </c>
      <c r="B17" s="41"/>
      <c r="C17" s="41"/>
      <c r="D17" s="41"/>
      <c r="E17" s="42"/>
    </row>
    <row r="18" spans="1:5" s="17" customFormat="1" ht="19.5" thickBot="1" x14ac:dyDescent="0.3">
      <c r="A18" s="43" t="s">
        <v>24</v>
      </c>
      <c r="B18" s="44"/>
      <c r="C18" s="44"/>
      <c r="D18" s="44"/>
      <c r="E18" s="45"/>
    </row>
    <row r="19" spans="1:5" ht="45.75" thickBot="1" x14ac:dyDescent="0.3">
      <c r="A19" s="46"/>
      <c r="B19" s="47"/>
      <c r="C19" s="48" t="s">
        <v>25</v>
      </c>
      <c r="D19" s="162" t="s">
        <v>26</v>
      </c>
      <c r="E19" s="163" t="s">
        <v>27</v>
      </c>
    </row>
    <row r="20" spans="1:5" ht="19.5" thickBot="1" x14ac:dyDescent="0.35">
      <c r="A20" s="49" t="s">
        <v>28</v>
      </c>
      <c r="B20" s="50" t="s">
        <v>29</v>
      </c>
      <c r="C20" s="51"/>
      <c r="D20" s="51"/>
      <c r="E20" s="52"/>
    </row>
    <row r="21" spans="1:5" x14ac:dyDescent="0.25">
      <c r="A21" s="53" t="s">
        <v>8</v>
      </c>
      <c r="B21" s="54" t="s">
        <v>30</v>
      </c>
      <c r="C21" s="164">
        <v>45000</v>
      </c>
      <c r="D21" s="165">
        <v>12</v>
      </c>
      <c r="E21" s="84">
        <f>C21*D21</f>
        <v>540000</v>
      </c>
    </row>
    <row r="22" spans="1:5" x14ac:dyDescent="0.25">
      <c r="A22" s="55" t="s">
        <v>10</v>
      </c>
      <c r="B22" s="56" t="s">
        <v>31</v>
      </c>
      <c r="C22" s="72">
        <v>40000</v>
      </c>
      <c r="D22" s="166">
        <v>12</v>
      </c>
      <c r="E22" s="86">
        <f>C22*D22</f>
        <v>480000</v>
      </c>
    </row>
    <row r="23" spans="1:5" x14ac:dyDescent="0.25">
      <c r="A23" s="57" t="s">
        <v>13</v>
      </c>
      <c r="B23" s="56" t="s">
        <v>32</v>
      </c>
      <c r="C23" s="72">
        <v>37500</v>
      </c>
      <c r="D23" s="166">
        <v>12</v>
      </c>
      <c r="E23" s="86">
        <f>C23*D23</f>
        <v>450000</v>
      </c>
    </row>
    <row r="24" spans="1:5" ht="15" customHeight="1" thickBot="1" x14ac:dyDescent="0.3">
      <c r="A24" s="58" t="s">
        <v>15</v>
      </c>
      <c r="B24" s="59" t="s">
        <v>33</v>
      </c>
      <c r="C24" s="167"/>
      <c r="D24" s="168">
        <v>12</v>
      </c>
      <c r="E24" s="169">
        <f>SUM(E21:E23)*30.2%</f>
        <v>443940</v>
      </c>
    </row>
    <row r="25" spans="1:5" ht="19.5" thickBot="1" x14ac:dyDescent="0.35">
      <c r="A25" s="60"/>
      <c r="B25" s="61" t="s">
        <v>34</v>
      </c>
      <c r="C25" s="170"/>
      <c r="D25" s="171"/>
      <c r="E25" s="172">
        <f>SUM(E21:E24)</f>
        <v>1913940</v>
      </c>
    </row>
    <row r="26" spans="1:5" ht="19.5" thickBot="1" x14ac:dyDescent="0.35">
      <c r="A26" s="62" t="s">
        <v>35</v>
      </c>
      <c r="B26" s="63" t="s">
        <v>36</v>
      </c>
      <c r="C26" s="64"/>
      <c r="D26" s="65"/>
      <c r="E26" s="66"/>
    </row>
    <row r="27" spans="1:5" s="69" customFormat="1" x14ac:dyDescent="0.25">
      <c r="A27" s="67" t="s">
        <v>37</v>
      </c>
      <c r="B27" s="68" t="s">
        <v>38</v>
      </c>
      <c r="C27" s="110">
        <v>50000</v>
      </c>
      <c r="D27" s="111">
        <v>13</v>
      </c>
      <c r="E27" s="84">
        <f>C27*D27</f>
        <v>650000</v>
      </c>
    </row>
    <row r="28" spans="1:5" ht="28.5" customHeight="1" x14ac:dyDescent="0.25">
      <c r="A28" s="70" t="s">
        <v>39</v>
      </c>
      <c r="B28" s="71" t="s">
        <v>40</v>
      </c>
      <c r="C28" s="72">
        <v>180000</v>
      </c>
      <c r="D28" s="138" t="s">
        <v>41</v>
      </c>
      <c r="E28" s="73">
        <f>C28</f>
        <v>180000</v>
      </c>
    </row>
    <row r="29" spans="1:5" s="69" customFormat="1" x14ac:dyDescent="0.25">
      <c r="A29" s="67" t="s">
        <v>42</v>
      </c>
      <c r="B29" s="74" t="s">
        <v>43</v>
      </c>
      <c r="C29" s="173">
        <v>15000</v>
      </c>
      <c r="D29" s="174">
        <v>6</v>
      </c>
      <c r="E29" s="86">
        <f>C29*D29</f>
        <v>90000</v>
      </c>
    </row>
    <row r="30" spans="1:5" x14ac:dyDescent="0.25">
      <c r="A30" s="75" t="s">
        <v>44</v>
      </c>
      <c r="B30" s="76" t="s">
        <v>45</v>
      </c>
      <c r="C30" s="175">
        <v>1500000</v>
      </c>
      <c r="D30" s="138" t="s">
        <v>41</v>
      </c>
      <c r="E30" s="89">
        <f>C30</f>
        <v>1500000</v>
      </c>
    </row>
    <row r="31" spans="1:5" x14ac:dyDescent="0.25">
      <c r="A31" s="70" t="s">
        <v>46</v>
      </c>
      <c r="B31" s="77" t="s">
        <v>47</v>
      </c>
      <c r="C31" s="175">
        <v>1000000</v>
      </c>
      <c r="D31" s="176" t="s">
        <v>41</v>
      </c>
      <c r="E31" s="89">
        <f>C31</f>
        <v>1000000</v>
      </c>
    </row>
    <row r="32" spans="1:5" ht="15.75" customHeight="1" thickBot="1" x14ac:dyDescent="0.3">
      <c r="A32" s="70" t="s">
        <v>48</v>
      </c>
      <c r="B32" s="78" t="s">
        <v>49</v>
      </c>
      <c r="C32" s="177">
        <v>200000</v>
      </c>
      <c r="D32" s="176" t="s">
        <v>41</v>
      </c>
      <c r="E32" s="178">
        <f>C32</f>
        <v>200000</v>
      </c>
    </row>
    <row r="33" spans="1:5" ht="19.5" thickBot="1" x14ac:dyDescent="0.35">
      <c r="A33" s="79"/>
      <c r="B33" s="80" t="s">
        <v>34</v>
      </c>
      <c r="C33" s="179"/>
      <c r="D33" s="180"/>
      <c r="E33" s="145">
        <f>SUM(E27:E32)</f>
        <v>3620000</v>
      </c>
    </row>
    <row r="34" spans="1:5" ht="19.5" thickBot="1" x14ac:dyDescent="0.35">
      <c r="A34" s="62" t="s">
        <v>50</v>
      </c>
      <c r="B34" s="63" t="s">
        <v>51</v>
      </c>
      <c r="C34" s="64"/>
      <c r="D34" s="64"/>
      <c r="E34" s="81"/>
    </row>
    <row r="35" spans="1:5" x14ac:dyDescent="0.25">
      <c r="A35" s="82" t="s">
        <v>52</v>
      </c>
      <c r="B35" s="83" t="s">
        <v>53</v>
      </c>
      <c r="C35" s="181">
        <v>17760</v>
      </c>
      <c r="D35" s="111" t="s">
        <v>41</v>
      </c>
      <c r="E35" s="84">
        <f>C35</f>
        <v>17760</v>
      </c>
    </row>
    <row r="36" spans="1:5" s="69" customFormat="1" x14ac:dyDescent="0.25">
      <c r="A36" s="67" t="s">
        <v>54</v>
      </c>
      <c r="B36" s="85" t="s">
        <v>55</v>
      </c>
      <c r="C36" s="173">
        <v>9000</v>
      </c>
      <c r="D36" s="174" t="s">
        <v>41</v>
      </c>
      <c r="E36" s="86">
        <f>C36</f>
        <v>9000</v>
      </c>
    </row>
    <row r="37" spans="1:5" x14ac:dyDescent="0.25">
      <c r="A37" s="87" t="s">
        <v>56</v>
      </c>
      <c r="B37" s="88" t="s">
        <v>57</v>
      </c>
      <c r="C37" s="175">
        <v>20000</v>
      </c>
      <c r="D37" s="138">
        <v>12</v>
      </c>
      <c r="E37" s="89">
        <f>C37*D37</f>
        <v>240000</v>
      </c>
    </row>
    <row r="38" spans="1:5" s="69" customFormat="1" ht="15.75" thickBot="1" x14ac:dyDescent="0.3">
      <c r="A38" s="67" t="s">
        <v>58</v>
      </c>
      <c r="B38" s="85" t="s">
        <v>59</v>
      </c>
      <c r="C38" s="175">
        <v>16800</v>
      </c>
      <c r="D38" s="138" t="s">
        <v>41</v>
      </c>
      <c r="E38" s="89">
        <f>C38</f>
        <v>16800</v>
      </c>
    </row>
    <row r="39" spans="1:5" ht="19.5" thickBot="1" x14ac:dyDescent="0.3">
      <c r="A39" s="90"/>
      <c r="B39" s="91" t="s">
        <v>34</v>
      </c>
      <c r="C39" s="92"/>
      <c r="D39" s="93"/>
      <c r="E39" s="182">
        <f>SUM(E35:E38)</f>
        <v>283560</v>
      </c>
    </row>
    <row r="40" spans="1:5" ht="19.5" thickBot="1" x14ac:dyDescent="0.3">
      <c r="A40" s="94" t="s">
        <v>60</v>
      </c>
      <c r="B40" s="95" t="s">
        <v>61</v>
      </c>
      <c r="C40" s="96"/>
      <c r="D40" s="96"/>
      <c r="E40" s="97"/>
    </row>
    <row r="41" spans="1:5" s="69" customFormat="1" x14ac:dyDescent="0.25">
      <c r="A41" s="67" t="s">
        <v>62</v>
      </c>
      <c r="B41" s="68" t="s">
        <v>63</v>
      </c>
      <c r="C41" s="110">
        <v>1000</v>
      </c>
      <c r="D41" s="111">
        <v>12</v>
      </c>
      <c r="E41" s="84">
        <f>C41*D41</f>
        <v>12000</v>
      </c>
    </row>
    <row r="42" spans="1:5" x14ac:dyDescent="0.25">
      <c r="A42" s="98" t="s">
        <v>64</v>
      </c>
      <c r="B42" s="77" t="s">
        <v>65</v>
      </c>
      <c r="C42" s="183">
        <v>5000</v>
      </c>
      <c r="D42" s="138" t="s">
        <v>41</v>
      </c>
      <c r="E42" s="89">
        <f>C42</f>
        <v>5000</v>
      </c>
    </row>
    <row r="43" spans="1:5" s="69" customFormat="1" x14ac:dyDescent="0.25">
      <c r="A43" s="67" t="s">
        <v>66</v>
      </c>
      <c r="B43" s="74" t="s">
        <v>67</v>
      </c>
      <c r="C43" s="173">
        <v>5000</v>
      </c>
      <c r="D43" s="174" t="s">
        <v>41</v>
      </c>
      <c r="E43" s="86">
        <f>C43</f>
        <v>5000</v>
      </c>
    </row>
    <row r="44" spans="1:5" x14ac:dyDescent="0.25">
      <c r="A44" s="98" t="s">
        <v>68</v>
      </c>
      <c r="B44" s="99" t="s">
        <v>69</v>
      </c>
      <c r="C44" s="184">
        <v>10000</v>
      </c>
      <c r="D44" s="185" t="s">
        <v>41</v>
      </c>
      <c r="E44" s="186">
        <f>C44</f>
        <v>10000</v>
      </c>
    </row>
    <row r="45" spans="1:5" ht="30.75" thickBot="1" x14ac:dyDescent="0.3">
      <c r="A45" s="98" t="s">
        <v>70</v>
      </c>
      <c r="B45" s="100" t="s">
        <v>71</v>
      </c>
      <c r="C45" s="187">
        <v>600000</v>
      </c>
      <c r="D45" s="188" t="s">
        <v>41</v>
      </c>
      <c r="E45" s="189">
        <f>C45</f>
        <v>600000</v>
      </c>
    </row>
    <row r="46" spans="1:5" ht="19.5" thickBot="1" x14ac:dyDescent="0.3">
      <c r="A46" s="101"/>
      <c r="B46" s="102" t="s">
        <v>34</v>
      </c>
      <c r="C46" s="190"/>
      <c r="D46" s="190"/>
      <c r="E46" s="191">
        <f>SUM(E41:E45)</f>
        <v>632000</v>
      </c>
    </row>
    <row r="47" spans="1:5" ht="19.5" thickBot="1" x14ac:dyDescent="0.35">
      <c r="A47" s="62" t="s">
        <v>72</v>
      </c>
      <c r="B47" s="103" t="s">
        <v>73</v>
      </c>
      <c r="C47" s="104"/>
      <c r="D47" s="104"/>
      <c r="E47" s="105"/>
    </row>
    <row r="48" spans="1:5" s="69" customFormat="1" ht="60.75" customHeight="1" thickBot="1" x14ac:dyDescent="0.3">
      <c r="A48" s="75" t="s">
        <v>74</v>
      </c>
      <c r="B48" s="106" t="s">
        <v>75</v>
      </c>
      <c r="C48" s="192">
        <v>68849</v>
      </c>
      <c r="D48" s="111">
        <v>4</v>
      </c>
      <c r="E48" s="112">
        <f>C48*D48</f>
        <v>275396</v>
      </c>
    </row>
    <row r="49" spans="1:5" ht="19.5" thickBot="1" x14ac:dyDescent="0.35">
      <c r="A49" s="62" t="s">
        <v>76</v>
      </c>
      <c r="B49" s="107" t="s">
        <v>77</v>
      </c>
      <c r="C49" s="108"/>
      <c r="D49" s="108"/>
      <c r="E49" s="109"/>
    </row>
    <row r="50" spans="1:5" s="69" customFormat="1" ht="15.75" thickBot="1" x14ac:dyDescent="0.3">
      <c r="A50" s="75" t="s">
        <v>78</v>
      </c>
      <c r="B50" s="68" t="s">
        <v>79</v>
      </c>
      <c r="C50" s="110">
        <v>500000</v>
      </c>
      <c r="D50" s="111" t="s">
        <v>41</v>
      </c>
      <c r="E50" s="112">
        <f>C50</f>
        <v>500000</v>
      </c>
    </row>
    <row r="51" spans="1:5" ht="19.5" thickBot="1" x14ac:dyDescent="0.35">
      <c r="A51" s="62" t="s">
        <v>80</v>
      </c>
      <c r="B51" s="107" t="s">
        <v>81</v>
      </c>
      <c r="C51" s="108"/>
      <c r="D51" s="108"/>
      <c r="E51" s="109"/>
    </row>
    <row r="52" spans="1:5" s="69" customFormat="1" ht="60.75" customHeight="1" x14ac:dyDescent="0.25">
      <c r="A52" s="113" t="s">
        <v>82</v>
      </c>
      <c r="B52" s="68" t="s">
        <v>83</v>
      </c>
      <c r="C52" s="110">
        <v>1200000</v>
      </c>
      <c r="D52" s="111" t="s">
        <v>41</v>
      </c>
      <c r="E52" s="84">
        <f>C52</f>
        <v>1200000</v>
      </c>
    </row>
    <row r="53" spans="1:5" ht="30" x14ac:dyDescent="0.25">
      <c r="A53" s="114" t="s">
        <v>84</v>
      </c>
      <c r="B53" s="115" t="s">
        <v>85</v>
      </c>
      <c r="C53" s="72">
        <v>60000</v>
      </c>
      <c r="D53" s="193" t="s">
        <v>41</v>
      </c>
      <c r="E53" s="178">
        <f>C53</f>
        <v>60000</v>
      </c>
    </row>
    <row r="54" spans="1:5" ht="45.75" thickBot="1" x14ac:dyDescent="0.3">
      <c r="A54" s="116" t="s">
        <v>86</v>
      </c>
      <c r="B54" s="117" t="s">
        <v>87</v>
      </c>
      <c r="C54" s="167">
        <v>140000</v>
      </c>
      <c r="D54" s="194" t="s">
        <v>41</v>
      </c>
      <c r="E54" s="195">
        <f>C54</f>
        <v>140000</v>
      </c>
    </row>
    <row r="55" spans="1:5" ht="19.5" thickBot="1" x14ac:dyDescent="0.3">
      <c r="A55" s="118" t="s">
        <v>88</v>
      </c>
      <c r="B55" s="119" t="s">
        <v>89</v>
      </c>
      <c r="C55" s="120"/>
      <c r="D55" s="120"/>
      <c r="E55" s="121"/>
    </row>
    <row r="56" spans="1:5" ht="21" customHeight="1" thickBot="1" x14ac:dyDescent="0.3">
      <c r="A56" s="116" t="s">
        <v>90</v>
      </c>
      <c r="B56" s="122" t="s">
        <v>91</v>
      </c>
      <c r="C56" s="196">
        <v>30000</v>
      </c>
      <c r="D56" s="197">
        <v>2</v>
      </c>
      <c r="E56" s="198">
        <f>C56*D56</f>
        <v>60000</v>
      </c>
    </row>
    <row r="57" spans="1:5" ht="19.5" thickBot="1" x14ac:dyDescent="0.3">
      <c r="A57" s="123"/>
      <c r="B57" s="124" t="s">
        <v>34</v>
      </c>
      <c r="C57" s="199"/>
      <c r="D57" s="171"/>
      <c r="E57" s="125">
        <f>SUM(E52:E56)</f>
        <v>1460000</v>
      </c>
    </row>
    <row r="58" spans="1:5" ht="19.5" thickBot="1" x14ac:dyDescent="0.35">
      <c r="A58" s="126"/>
      <c r="B58" s="127" t="s">
        <v>17</v>
      </c>
      <c r="C58" s="200"/>
      <c r="D58" s="201"/>
      <c r="E58" s="128">
        <f>E25+E33+E39+E46+E48+E50+E57</f>
        <v>8684896</v>
      </c>
    </row>
    <row r="59" spans="1:5" s="17" customFormat="1" ht="19.5" thickBot="1" x14ac:dyDescent="0.3">
      <c r="A59" s="129"/>
      <c r="B59" s="44" t="s">
        <v>92</v>
      </c>
      <c r="C59" s="44"/>
      <c r="D59" s="44"/>
      <c r="E59" s="44"/>
    </row>
    <row r="60" spans="1:5" ht="19.5" thickBot="1" x14ac:dyDescent="0.35">
      <c r="A60" s="130" t="s">
        <v>28</v>
      </c>
      <c r="B60" s="131" t="s">
        <v>93</v>
      </c>
      <c r="C60" s="132"/>
      <c r="D60" s="132"/>
      <c r="E60" s="133"/>
    </row>
    <row r="61" spans="1:5" s="69" customFormat="1" x14ac:dyDescent="0.25">
      <c r="A61" s="113" t="s">
        <v>8</v>
      </c>
      <c r="B61" s="134" t="s">
        <v>94</v>
      </c>
      <c r="C61" s="110">
        <v>35000</v>
      </c>
      <c r="D61" s="138">
        <v>3</v>
      </c>
      <c r="E61" s="84">
        <f>C61*D61</f>
        <v>105000</v>
      </c>
    </row>
    <row r="62" spans="1:5" s="69" customFormat="1" ht="30.75" customHeight="1" x14ac:dyDescent="0.25">
      <c r="A62" s="135" t="s">
        <v>10</v>
      </c>
      <c r="B62" s="134" t="s">
        <v>95</v>
      </c>
      <c r="C62" s="173">
        <v>145000</v>
      </c>
      <c r="D62" s="138">
        <v>1</v>
      </c>
      <c r="E62" s="86">
        <f>C62*D62</f>
        <v>145000</v>
      </c>
    </row>
    <row r="63" spans="1:5" s="69" customFormat="1" ht="29.25" customHeight="1" x14ac:dyDescent="0.25">
      <c r="A63" s="38" t="s">
        <v>13</v>
      </c>
      <c r="B63" s="134" t="s">
        <v>96</v>
      </c>
      <c r="C63" s="173">
        <v>200000</v>
      </c>
      <c r="D63" s="138" t="s">
        <v>41</v>
      </c>
      <c r="E63" s="86">
        <f>C63</f>
        <v>200000</v>
      </c>
    </row>
    <row r="64" spans="1:5" s="69" customFormat="1" ht="15.75" customHeight="1" x14ac:dyDescent="0.25">
      <c r="A64" s="38" t="s">
        <v>15</v>
      </c>
      <c r="B64" s="136" t="s">
        <v>97</v>
      </c>
      <c r="C64" s="137">
        <v>500</v>
      </c>
      <c r="D64" s="138">
        <v>3</v>
      </c>
      <c r="E64" s="86">
        <f>C64*D64</f>
        <v>1500</v>
      </c>
    </row>
    <row r="65" spans="1:5" s="69" customFormat="1" x14ac:dyDescent="0.25">
      <c r="A65" s="38" t="s">
        <v>98</v>
      </c>
      <c r="B65" s="136" t="s">
        <v>99</v>
      </c>
      <c r="C65" s="137">
        <v>48000</v>
      </c>
      <c r="D65" s="138">
        <v>1</v>
      </c>
      <c r="E65" s="202">
        <f>C65</f>
        <v>48000</v>
      </c>
    </row>
    <row r="66" spans="1:5" s="69" customFormat="1" x14ac:dyDescent="0.25">
      <c r="A66" s="38" t="s">
        <v>100</v>
      </c>
      <c r="B66" s="139" t="s">
        <v>103</v>
      </c>
      <c r="C66" s="203">
        <v>75000</v>
      </c>
      <c r="D66" s="138">
        <v>1</v>
      </c>
      <c r="E66" s="73">
        <f>C66</f>
        <v>75000</v>
      </c>
    </row>
    <row r="67" spans="1:5" s="69" customFormat="1" ht="15.75" thickBot="1" x14ac:dyDescent="0.3">
      <c r="A67" s="38" t="s">
        <v>101</v>
      </c>
      <c r="B67" s="140" t="s">
        <v>104</v>
      </c>
      <c r="C67" s="204">
        <v>86000</v>
      </c>
      <c r="D67" s="205">
        <v>1</v>
      </c>
      <c r="E67" s="206">
        <f>C67</f>
        <v>86000</v>
      </c>
    </row>
    <row r="68" spans="1:5" ht="15.75" thickBot="1" x14ac:dyDescent="0.3">
      <c r="A68" s="141"/>
      <c r="B68" s="142" t="s">
        <v>34</v>
      </c>
      <c r="C68" s="143"/>
      <c r="D68" s="144"/>
      <c r="E68" s="145">
        <f>SUM(E61:E67)</f>
        <v>660500</v>
      </c>
    </row>
    <row r="69" spans="1:5" ht="19.5" thickBot="1" x14ac:dyDescent="0.3">
      <c r="A69" s="146"/>
      <c r="B69" s="147" t="s">
        <v>17</v>
      </c>
      <c r="C69" s="147"/>
      <c r="D69" s="148"/>
      <c r="E69" s="149">
        <f>E58+E68</f>
        <v>9345396</v>
      </c>
    </row>
    <row r="72" spans="1:5" s="34" customFormat="1" ht="18.75" x14ac:dyDescent="0.3">
      <c r="B72" s="150" t="s">
        <v>102</v>
      </c>
      <c r="C72" s="207"/>
      <c r="D72" s="207"/>
      <c r="E72" s="207"/>
    </row>
  </sheetData>
  <mergeCells count="24">
    <mergeCell ref="B55:E55"/>
    <mergeCell ref="B59:E59"/>
    <mergeCell ref="B60:E60"/>
    <mergeCell ref="B68:D68"/>
    <mergeCell ref="B69:D69"/>
    <mergeCell ref="B34:E34"/>
    <mergeCell ref="B39:D39"/>
    <mergeCell ref="B40:E40"/>
    <mergeCell ref="B47:E47"/>
    <mergeCell ref="B49:E49"/>
    <mergeCell ref="B51:E51"/>
    <mergeCell ref="A6:E6"/>
    <mergeCell ref="A13:E13"/>
    <mergeCell ref="A17:E17"/>
    <mergeCell ref="A18:E18"/>
    <mergeCell ref="B20:E20"/>
    <mergeCell ref="B26:E26"/>
    <mergeCell ref="C1:E1"/>
    <mergeCell ref="A2:E2"/>
    <mergeCell ref="A4:A5"/>
    <mergeCell ref="B4:B5"/>
    <mergeCell ref="C4:C5"/>
    <mergeCell ref="D4:D5"/>
    <mergeCell ref="E4:E5"/>
  </mergeCells>
  <pageMargins left="0.51181102362204722" right="0.51181102362204722" top="0.35433070866141736" bottom="0.35433070866141736" header="0" footer="0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Andrey</cp:lastModifiedBy>
  <cp:lastPrinted>2011-09-04T21:50:44Z</cp:lastPrinted>
  <dcterms:created xsi:type="dcterms:W3CDTF">2011-09-04T21:20:51Z</dcterms:created>
  <dcterms:modified xsi:type="dcterms:W3CDTF">2011-09-04T21:58:46Z</dcterms:modified>
</cp:coreProperties>
</file>